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tletico Spoleto\"/>
    </mc:Choice>
  </mc:AlternateContent>
  <bookViews>
    <workbookView xWindow="720" yWindow="450" windowWidth="14955" windowHeight="7695" tabRatio="630"/>
  </bookViews>
  <sheets>
    <sheet name="Minuti" sheetId="1" r:id="rId1"/>
    <sheet name="Grafico" sheetId="2" r:id="rId2"/>
  </sheets>
  <definedNames>
    <definedName name="_xlnm._FilterDatabase" localSheetId="0" hidden="1">Minuti!$A$3:$AM$32</definedName>
  </definedNames>
  <calcPr calcId="171027"/>
</workbook>
</file>

<file path=xl/calcChain.xml><?xml version="1.0" encoding="utf-8"?>
<calcChain xmlns="http://schemas.openxmlformats.org/spreadsheetml/2006/main">
  <c r="Q44" i="2" l="1"/>
  <c r="P10" i="1"/>
  <c r="P12" i="1"/>
  <c r="O19" i="1" l="1"/>
  <c r="O13" i="1"/>
  <c r="O12" i="1"/>
  <c r="O10" i="1"/>
  <c r="N25" i="1" l="1"/>
  <c r="N28" i="1"/>
  <c r="N19" i="1"/>
  <c r="N12" i="1"/>
  <c r="M10" i="1" l="1"/>
  <c r="M23" i="1"/>
  <c r="M12" i="1"/>
  <c r="M21" i="1"/>
  <c r="Q43" i="2" l="1"/>
  <c r="L28" i="1" l="1"/>
  <c r="L10" i="1"/>
  <c r="L23" i="1"/>
  <c r="L13" i="1"/>
  <c r="K5" i="1" l="1"/>
  <c r="K24" i="1"/>
  <c r="J10" i="1" l="1"/>
  <c r="J5" i="1"/>
  <c r="J21" i="1"/>
  <c r="D30" i="1" l="1"/>
  <c r="C30" i="1"/>
  <c r="I10" i="1"/>
  <c r="I16" i="1"/>
  <c r="I12" i="1"/>
  <c r="I20" i="1"/>
  <c r="H10" i="1" l="1"/>
  <c r="H5" i="1"/>
  <c r="H23" i="1"/>
  <c r="E5" i="1"/>
  <c r="C5" i="1" s="1"/>
  <c r="F5" i="1"/>
  <c r="G5" i="1"/>
  <c r="C6" i="1"/>
  <c r="D6" i="1"/>
  <c r="C7" i="1"/>
  <c r="D7" i="1"/>
  <c r="C8" i="1"/>
  <c r="D8" i="1"/>
  <c r="C9" i="1"/>
  <c r="D9" i="1"/>
  <c r="G10" i="1"/>
  <c r="C10" i="1" s="1"/>
  <c r="C11" i="1"/>
  <c r="D11" i="1"/>
  <c r="C12" i="1"/>
  <c r="D12" i="1"/>
  <c r="E13" i="1"/>
  <c r="C13" i="1" s="1"/>
  <c r="F13" i="1"/>
  <c r="E14" i="1"/>
  <c r="C14" i="1" s="1"/>
  <c r="C15" i="1"/>
  <c r="D15" i="1"/>
  <c r="G16" i="1"/>
  <c r="C16" i="1" s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G28" i="1"/>
  <c r="G29" i="1"/>
  <c r="C29" i="1" s="1"/>
  <c r="D29" i="1" l="1"/>
  <c r="D16" i="1"/>
  <c r="D10" i="1"/>
  <c r="D14" i="1"/>
  <c r="D13" i="1"/>
  <c r="D5" i="1"/>
  <c r="C4" i="1" l="1"/>
  <c r="D4" i="1" l="1"/>
</calcChain>
</file>

<file path=xl/sharedStrings.xml><?xml version="1.0" encoding="utf-8"?>
<sst xmlns="http://schemas.openxmlformats.org/spreadsheetml/2006/main" count="121" uniqueCount="55">
  <si>
    <t>Minuti giocati</t>
  </si>
  <si>
    <t>convocazioni</t>
  </si>
  <si>
    <t>P</t>
  </si>
  <si>
    <t>Legenda:</t>
  </si>
  <si>
    <t>P= presenza in panchina</t>
  </si>
  <si>
    <t>Minuti in rosso:</t>
  </si>
  <si>
    <t>Presenza nella formazione titolare</t>
  </si>
  <si>
    <t>Lilli</t>
  </si>
  <si>
    <t>Rustani</t>
  </si>
  <si>
    <t>Campionato 2017/2018</t>
  </si>
  <si>
    <t>BARTOLI</t>
  </si>
  <si>
    <t>CESARI</t>
  </si>
  <si>
    <t>FALCHI</t>
  </si>
  <si>
    <t>LATTANZI</t>
  </si>
  <si>
    <t>LILLI</t>
  </si>
  <si>
    <t>MARCEDDU</t>
  </si>
  <si>
    <t>MENGONI</t>
  </si>
  <si>
    <t>MONTESI</t>
  </si>
  <si>
    <t>PACIOTTO</t>
  </si>
  <si>
    <t>PASINI</t>
  </si>
  <si>
    <t>PRUDENZI</t>
  </si>
  <si>
    <t>RICCI</t>
  </si>
  <si>
    <t>ROSSI</t>
  </si>
  <si>
    <t>RUSTANI</t>
  </si>
  <si>
    <t>SIVORI</t>
  </si>
  <si>
    <t>TROKA</t>
  </si>
  <si>
    <t>ZEPPONI</t>
  </si>
  <si>
    <t>DONATI A.</t>
  </si>
  <si>
    <t>DONATI T.</t>
  </si>
  <si>
    <t>PROIETTI F.</t>
  </si>
  <si>
    <t>PROIETTI G.</t>
  </si>
  <si>
    <t>CAGNAZZO D.</t>
  </si>
  <si>
    <t>CAGNAZZO F.</t>
  </si>
  <si>
    <t>SBORCHIA</t>
  </si>
  <si>
    <t>MURASECCO</t>
  </si>
  <si>
    <t>BM8 Spoleto / Colonia</t>
  </si>
  <si>
    <t>Avigliano    / BM8 Spoleto</t>
  </si>
  <si>
    <t>Amerina  / BM8 Spoleto</t>
  </si>
  <si>
    <t>Troka</t>
  </si>
  <si>
    <t>BM8 Spoleto / Arrone</t>
  </si>
  <si>
    <t>AMMENTI</t>
  </si>
  <si>
    <t>ZENGONI</t>
  </si>
  <si>
    <r>
      <t>Lugnano in Teverina / BM8 S</t>
    </r>
    <r>
      <rPr>
        <sz val="9"/>
        <rFont val="Arial"/>
        <family val="2"/>
      </rPr>
      <t>poleto</t>
    </r>
  </si>
  <si>
    <t>Cesari</t>
  </si>
  <si>
    <t>BM8 Spoleto / AMC 98</t>
  </si>
  <si>
    <t>Ricci</t>
  </si>
  <si>
    <t>Strettura / BM8 Spoleto</t>
  </si>
  <si>
    <t>Donati</t>
  </si>
  <si>
    <t>BM8 Spoleto / Terni Est</t>
  </si>
  <si>
    <t>Del Nera / BM8 Spoleto</t>
  </si>
  <si>
    <t>Marceddu</t>
  </si>
  <si>
    <t>BM8 Spoleto / Sangemini</t>
  </si>
  <si>
    <t>BM8 Spoleto / Alviano</t>
  </si>
  <si>
    <t>Pasini</t>
  </si>
  <si>
    <t>Superga48/ BM8 Spoleto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</si>
</sst>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64"/>
      </right>
      <top style="thin">
        <color indexed="1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10"/>
      </top>
      <bottom style="thin">
        <color indexed="64"/>
      </bottom>
      <diagonal/>
    </border>
    <border>
      <left style="thin">
        <color indexed="64"/>
      </left>
      <right/>
      <top style="thin">
        <color indexed="1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5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0" xfId="0" applyFill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right" vertical="center"/>
    </xf>
    <xf numFmtId="0" fontId="0" fillId="0" borderId="9" xfId="0" applyBorder="1" applyAlignment="1">
      <alignment horizontal="right"/>
    </xf>
    <xf numFmtId="0" fontId="1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/>
    <xf numFmtId="0" fontId="3" fillId="2" borderId="0" xfId="0" applyFont="1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5" fillId="0" borderId="0" xfId="0" applyFont="1"/>
    <xf numFmtId="0" fontId="0" fillId="0" borderId="14" xfId="0" applyBorder="1" applyAlignment="1">
      <alignment horizontal="right"/>
    </xf>
    <xf numFmtId="0" fontId="2" fillId="0" borderId="14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8" fillId="0" borderId="0" xfId="0" applyFont="1"/>
    <xf numFmtId="0" fontId="1" fillId="3" borderId="9" xfId="0" applyFont="1" applyFill="1" applyBorder="1" applyAlignment="1">
      <alignment horizontal="left" vertical="center"/>
    </xf>
    <xf numFmtId="0" fontId="9" fillId="0" borderId="9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7" fillId="0" borderId="0" xfId="0" applyFont="1"/>
    <xf numFmtId="0" fontId="7" fillId="0" borderId="0" xfId="0" applyFont="1" applyFill="1"/>
    <xf numFmtId="0" fontId="1" fillId="0" borderId="14" xfId="0" applyFont="1" applyBorder="1" applyAlignment="1">
      <alignment horizontal="right"/>
    </xf>
    <xf numFmtId="0" fontId="0" fillId="0" borderId="10" xfId="0" applyBorder="1" applyAlignment="1">
      <alignment horizontal="right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colors>
    <mruColors>
      <color rgb="FFFFFF99"/>
      <color rgb="FFA51B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34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35990523308481"/>
          <c:y val="2.6205450733752619E-2"/>
          <c:w val="0.83351883340163879"/>
          <c:h val="0.91981273310475187"/>
        </c:manualLayout>
      </c:layout>
      <c:bar3DChart>
        <c:barDir val="bar"/>
        <c:grouping val="stacked"/>
        <c:varyColors val="0"/>
        <c:ser>
          <c:idx val="0"/>
          <c:order val="0"/>
          <c:spPr>
            <a:solidFill>
              <a:srgbClr val="FF0000">
                <a:alpha val="75000"/>
              </a:srgbClr>
            </a:solidFill>
            <a:ln w="158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8"/>
              <c:layout>
                <c:manualLayout>
                  <c:x val="3.8348082595870206E-2"/>
                  <c:y val="-2.09643605870020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BE9-4A94-A582-F5676B7FD944}"/>
                </c:ext>
              </c:extLst>
            </c:dLbl>
            <c:dLbl>
              <c:idx val="19"/>
              <c:layout>
                <c:manualLayout>
                  <c:x val="3.6873156342182863E-2"/>
                  <c:y val="-2.09643605870020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BE9-4A94-A582-F5676B7FD944}"/>
                </c:ext>
              </c:extLst>
            </c:dLbl>
            <c:dLbl>
              <c:idx val="20"/>
              <c:layout>
                <c:manualLayout>
                  <c:x val="3.3923303834808231E-2"/>
                  <c:y val="-4.19287211740043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BE-46C5-87BA-D32AC568ABA3}"/>
                </c:ext>
              </c:extLst>
            </c:dLbl>
            <c:dLbl>
              <c:idx val="21"/>
              <c:layout>
                <c:manualLayout>
                  <c:x val="3.3923303834808259E-2"/>
                  <c:y val="-2.09643605870020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BE-46C5-87BA-D32AC568ABA3}"/>
                </c:ext>
              </c:extLst>
            </c:dLbl>
            <c:dLbl>
              <c:idx val="22"/>
              <c:layout>
                <c:manualLayout>
                  <c:x val="2.5073746312684352E-2"/>
                  <c:y val="-4.19287211740041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BE-46C5-87BA-D32AC568ABA3}"/>
                </c:ext>
              </c:extLst>
            </c:dLbl>
            <c:dLbl>
              <c:idx val="23"/>
              <c:layout>
                <c:manualLayout>
                  <c:x val="2.9498408937820797E-2"/>
                  <c:y val="-4.19287211740041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2BE-46C5-87BA-D32AC568ABA3}"/>
                </c:ext>
              </c:extLst>
            </c:dLbl>
            <c:dLbl>
              <c:idx val="24"/>
              <c:layout>
                <c:manualLayout>
                  <c:x val="2.9498525073746312E-2"/>
                  <c:y val="-2.09643605870020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BE-46C5-87BA-D32AC568ABA3}"/>
                </c:ext>
              </c:extLst>
            </c:dLbl>
            <c:dLbl>
              <c:idx val="25"/>
              <c:layout>
                <c:manualLayout>
                  <c:x val="3.0235872064664483E-2"/>
                  <c:y val="-3.14465408805031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BE-46C5-87BA-D32AC568ABA3}"/>
                </c:ext>
              </c:extLst>
            </c:dLbl>
            <c:dLbl>
              <c:idx val="26"/>
              <c:layout>
                <c:manualLayout>
                  <c:x val="1.919517803637377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BE-46C5-87BA-D32AC568ABA3}"/>
                </c:ext>
              </c:extLst>
            </c:dLbl>
            <c:dLbl>
              <c:idx val="27"/>
              <c:layout>
                <c:manualLayout>
                  <c:x val="1.9196803939330591E-2"/>
                  <c:y val="-2.0966011324056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2BE-46C5-87BA-D32AC568ABA3}"/>
                </c:ext>
              </c:extLst>
            </c:dLbl>
            <c:dLbl>
              <c:idx val="28"/>
              <c:layout>
                <c:manualLayout>
                  <c:x val="1.327433628318584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2BE-46C5-87BA-D32AC568ABA3}"/>
                </c:ext>
              </c:extLst>
            </c:dLbl>
            <c:dLbl>
              <c:idx val="29"/>
              <c:layout>
                <c:manualLayout>
                  <c:x val="3.3923303834808259E-2"/>
                  <c:y val="-4.19287211740040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2BE-46C5-87BA-D32AC568ABA3}"/>
                </c:ext>
              </c:extLst>
            </c:dLbl>
            <c:dLbl>
              <c:idx val="30"/>
              <c:layout>
                <c:manualLayout>
                  <c:x val="3.3923303834808259E-2"/>
                  <c:y val="-4.19287211740041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2BE-46C5-87BA-D32AC568ABA3}"/>
                </c:ext>
              </c:extLst>
            </c:dLbl>
            <c:dLbl>
              <c:idx val="31"/>
              <c:layout>
                <c:manualLayout>
                  <c:x val="2.507374631268436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2BE-46C5-87BA-D32AC568ABA3}"/>
                </c:ext>
              </c:extLst>
            </c:dLbl>
            <c:dLbl>
              <c:idx val="32"/>
              <c:layout>
                <c:manualLayout>
                  <c:x val="1.622418879056047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2BE-46C5-87BA-D32AC568ABA3}"/>
                </c:ext>
              </c:extLst>
            </c:dLbl>
            <c:dLbl>
              <c:idx val="33"/>
              <c:layout>
                <c:manualLayout>
                  <c:x val="1.769911504424777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2BE-46C5-87BA-D32AC568ABA3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vertOverflow="overflow" horzOverflow="overflow" vert="horz" anchor="ctr" anchorCtr="1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Grafico!$P$1:$P$27</c:f>
              <c:strCache>
                <c:ptCount val="27"/>
                <c:pt idx="0">
                  <c:v>MURASECCO</c:v>
                </c:pt>
                <c:pt idx="1">
                  <c:v>CAGNAZZO D.</c:v>
                </c:pt>
                <c:pt idx="2">
                  <c:v>FALCHI</c:v>
                </c:pt>
                <c:pt idx="3">
                  <c:v>RUSTANI</c:v>
                </c:pt>
                <c:pt idx="4">
                  <c:v>TROKA</c:v>
                </c:pt>
                <c:pt idx="5">
                  <c:v>CESARI</c:v>
                </c:pt>
                <c:pt idx="6">
                  <c:v>DONATI T.</c:v>
                </c:pt>
                <c:pt idx="7">
                  <c:v>ZEPPONI</c:v>
                </c:pt>
                <c:pt idx="8">
                  <c:v>LILLI</c:v>
                </c:pt>
                <c:pt idx="9">
                  <c:v>PROIETTI F.</c:v>
                </c:pt>
                <c:pt idx="10">
                  <c:v>MONTESI</c:v>
                </c:pt>
                <c:pt idx="11">
                  <c:v>RICCI</c:v>
                </c:pt>
                <c:pt idx="12">
                  <c:v>PROIETTI G.</c:v>
                </c:pt>
                <c:pt idx="13">
                  <c:v>BARTOLI</c:v>
                </c:pt>
                <c:pt idx="14">
                  <c:v>LATTANZI</c:v>
                </c:pt>
                <c:pt idx="15">
                  <c:v>MARCEDDU</c:v>
                </c:pt>
                <c:pt idx="16">
                  <c:v>PASINI</c:v>
                </c:pt>
                <c:pt idx="17">
                  <c:v>ROSSI</c:v>
                </c:pt>
                <c:pt idx="18">
                  <c:v>PRUDENZI</c:v>
                </c:pt>
                <c:pt idx="19">
                  <c:v>SBORCHIA</c:v>
                </c:pt>
                <c:pt idx="20">
                  <c:v>AMMENTI</c:v>
                </c:pt>
                <c:pt idx="21">
                  <c:v>DONATI A.</c:v>
                </c:pt>
                <c:pt idx="22">
                  <c:v>MENGONI</c:v>
                </c:pt>
                <c:pt idx="23">
                  <c:v>CAGNAZZO F.</c:v>
                </c:pt>
                <c:pt idx="24">
                  <c:v>SIVORI</c:v>
                </c:pt>
                <c:pt idx="25">
                  <c:v>ZENGONI</c:v>
                </c:pt>
                <c:pt idx="26">
                  <c:v>PACIOTTO</c:v>
                </c:pt>
              </c:strCache>
            </c:strRef>
          </c:cat>
          <c:val>
            <c:numRef>
              <c:f>Grafico!$Q$1:$Q$27</c:f>
              <c:numCache>
                <c:formatCode>General</c:formatCode>
                <c:ptCount val="27"/>
                <c:pt idx="0">
                  <c:v>1080</c:v>
                </c:pt>
                <c:pt idx="1">
                  <c:v>990</c:v>
                </c:pt>
                <c:pt idx="2">
                  <c:v>990</c:v>
                </c:pt>
                <c:pt idx="3">
                  <c:v>977</c:v>
                </c:pt>
                <c:pt idx="4">
                  <c:v>924</c:v>
                </c:pt>
                <c:pt idx="5">
                  <c:v>855</c:v>
                </c:pt>
                <c:pt idx="6">
                  <c:v>755</c:v>
                </c:pt>
                <c:pt idx="7">
                  <c:v>739</c:v>
                </c:pt>
                <c:pt idx="8">
                  <c:v>658</c:v>
                </c:pt>
                <c:pt idx="9">
                  <c:v>645</c:v>
                </c:pt>
                <c:pt idx="10">
                  <c:v>509</c:v>
                </c:pt>
                <c:pt idx="11">
                  <c:v>475</c:v>
                </c:pt>
                <c:pt idx="12">
                  <c:v>406</c:v>
                </c:pt>
                <c:pt idx="13">
                  <c:v>405</c:v>
                </c:pt>
                <c:pt idx="14">
                  <c:v>393</c:v>
                </c:pt>
                <c:pt idx="15">
                  <c:v>254</c:v>
                </c:pt>
                <c:pt idx="16">
                  <c:v>250</c:v>
                </c:pt>
                <c:pt idx="17">
                  <c:v>219</c:v>
                </c:pt>
                <c:pt idx="18">
                  <c:v>101</c:v>
                </c:pt>
                <c:pt idx="19">
                  <c:v>90</c:v>
                </c:pt>
                <c:pt idx="20">
                  <c:v>82</c:v>
                </c:pt>
                <c:pt idx="21">
                  <c:v>46</c:v>
                </c:pt>
                <c:pt idx="22">
                  <c:v>29</c:v>
                </c:pt>
                <c:pt idx="23">
                  <c:v>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2BE-46C5-87BA-D32AC568A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"/>
        <c:shape val="cylinder"/>
        <c:axId val="192036864"/>
        <c:axId val="192038400"/>
        <c:axId val="0"/>
      </c:bar3DChart>
      <c:catAx>
        <c:axId val="1920368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92038400"/>
        <c:crosses val="autoZero"/>
        <c:auto val="1"/>
        <c:lblAlgn val="ctr"/>
        <c:lblOffset val="100"/>
        <c:tickMarkSkip val="1"/>
        <c:noMultiLvlLbl val="0"/>
      </c:catAx>
      <c:valAx>
        <c:axId val="192038400"/>
        <c:scaling>
          <c:orientation val="minMax"/>
          <c:max val="1200"/>
          <c:min val="0"/>
        </c:scaling>
        <c:delete val="0"/>
        <c:axPos val="b"/>
        <c:majorGridlines>
          <c:spPr>
            <a:ln w="3175">
              <a:noFill/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>
                    <a:solidFill>
                      <a:srgbClr val="0070C0"/>
                    </a:solidFill>
                  </a:defRPr>
                </a:pPr>
                <a:r>
                  <a:rPr lang="it-IT" sz="1100" b="1">
                    <a:solidFill>
                      <a:srgbClr val="0070C0"/>
                    </a:solidFill>
                  </a:rPr>
                  <a:t>minuti giocati</a:t>
                </a:r>
                <a:r>
                  <a:rPr lang="it-IT" sz="1100" b="1" baseline="0">
                    <a:solidFill>
                      <a:srgbClr val="0070C0"/>
                    </a:solidFill>
                  </a:rPr>
                  <a:t> anno 2017-2018</a:t>
                </a:r>
              </a:p>
              <a:p>
                <a:pPr>
                  <a:defRPr sz="1100" b="1">
                    <a:solidFill>
                      <a:srgbClr val="0070C0"/>
                    </a:solidFill>
                  </a:defRPr>
                </a:pPr>
                <a:endParaRPr lang="it-IT" sz="1100" b="1">
                  <a:solidFill>
                    <a:srgbClr val="0070C0"/>
                  </a:solidFill>
                </a:endParaRPr>
              </a:p>
            </c:rich>
          </c:tx>
          <c:layout>
            <c:manualLayout>
              <c:xMode val="edge"/>
              <c:yMode val="edge"/>
              <c:x val="0.45207011914208395"/>
              <c:y val="2.5429604318328134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192036864"/>
        <c:crosses val="autoZero"/>
        <c:crossBetween val="between"/>
        <c:majorUnit val="180"/>
        <c:minorUnit val="100"/>
      </c:valAx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720" verticalDpi="72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Goal</a:t>
            </a:r>
            <a:r>
              <a:rPr lang="it-IT" baseline="0"/>
              <a:t> Realizzati</a:t>
            </a:r>
            <a:endParaRPr lang="it-IT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AFC4-409B-9111-2171C7255145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3-AFC4-409B-9111-2171C7255145}"/>
              </c:ext>
            </c:extLst>
          </c:dPt>
          <c:dPt>
            <c:idx val="2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5-AFC4-409B-9111-2171C7255145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7-AFC4-409B-9111-2171C725514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8-AFC4-409B-9111-2171C7255145}"/>
              </c:ext>
            </c:extLst>
          </c:dPt>
          <c:dPt>
            <c:idx val="5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AFC4-409B-9111-2171C7255145}"/>
              </c:ext>
            </c:extLst>
          </c:dPt>
          <c:dPt>
            <c:idx val="6"/>
            <c:bubble3D val="0"/>
            <c:spPr>
              <a:solidFill>
                <a:schemeClr val="bg2"/>
              </a:solidFill>
            </c:spPr>
            <c:extLst>
              <c:ext xmlns:c16="http://schemas.microsoft.com/office/drawing/2014/chart" uri="{C3380CC4-5D6E-409C-BE32-E72D297353CC}">
                <c16:uniqueId val="{0000000B-AFC4-409B-9111-2171C7255145}"/>
              </c:ext>
            </c:extLst>
          </c:dPt>
          <c:dPt>
            <c:idx val="7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D-AFC4-409B-9111-2171C7255145}"/>
              </c:ext>
            </c:extLst>
          </c:dPt>
          <c:dPt>
            <c:idx val="8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F-AFC4-409B-9111-2171C7255145}"/>
              </c:ext>
            </c:extLst>
          </c:dPt>
          <c:dPt>
            <c:idx val="9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11-AFC4-409B-9111-2171C7255145}"/>
              </c:ext>
            </c:extLst>
          </c:dPt>
          <c:dPt>
            <c:idx val="10"/>
            <c:bubble3D val="0"/>
            <c:spPr>
              <a:solidFill>
                <a:schemeClr val="accent4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AFC4-409B-9111-2171C7255145}"/>
              </c:ext>
            </c:extLst>
          </c:dPt>
          <c:dPt>
            <c:idx val="11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15-AFC4-409B-9111-2171C7255145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16-AFC4-409B-9111-2171C7255145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17-AFC4-409B-9111-2171C7255145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18-AFC4-409B-9111-2171C7255145}"/>
              </c:ext>
            </c:extLst>
          </c:dPt>
          <c:dLbls>
            <c:dLbl>
              <c:idx val="0"/>
              <c:layout>
                <c:manualLayout>
                  <c:x val="2.8163174518439434E-3"/>
                  <c:y val="8.744790979339872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C4-409B-9111-2171C7255145}"/>
                </c:ext>
              </c:extLst>
            </c:dLbl>
            <c:dLbl>
              <c:idx val="1"/>
              <c:layout>
                <c:manualLayout>
                  <c:x val="-5.3775167934516657E-2"/>
                  <c:y val="0.1462402674526019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FC4-409B-9111-2171C7255145}"/>
                </c:ext>
              </c:extLst>
            </c:dLbl>
            <c:dLbl>
              <c:idx val="10"/>
              <c:layout>
                <c:manualLayout>
                  <c:x val="2.3128430980025802E-2"/>
                  <c:y val="4.275517236323113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FC4-409B-9111-2171C7255145}"/>
                </c:ext>
              </c:extLst>
            </c:dLbl>
            <c:dLbl>
              <c:idx val="11"/>
              <c:layout>
                <c:manualLayout>
                  <c:x val="2.7665643489479069E-2"/>
                  <c:y val="3.531606035279109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FC4-409B-9111-2171C725514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/>
                </a:pPr>
                <a:endParaRPr lang="it-IT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Grafico!$P$43:$P$57</c:f>
              <c:strCache>
                <c:ptCount val="8"/>
                <c:pt idx="0">
                  <c:v>Rustani</c:v>
                </c:pt>
                <c:pt idx="1">
                  <c:v>Troka</c:v>
                </c:pt>
                <c:pt idx="2">
                  <c:v>Lilli</c:v>
                </c:pt>
                <c:pt idx="3">
                  <c:v>Donati</c:v>
                </c:pt>
                <c:pt idx="4">
                  <c:v>Cesari</c:v>
                </c:pt>
                <c:pt idx="5">
                  <c:v>Ricci</c:v>
                </c:pt>
                <c:pt idx="6">
                  <c:v>Marceddu</c:v>
                </c:pt>
                <c:pt idx="7">
                  <c:v>Pasini</c:v>
                </c:pt>
              </c:strCache>
            </c:strRef>
          </c:cat>
          <c:val>
            <c:numRef>
              <c:f>Grafico!$Q$43:$Q$57</c:f>
              <c:numCache>
                <c:formatCode>General</c:formatCode>
                <c:ptCount val="15"/>
                <c:pt idx="0">
                  <c:v>4</c:v>
                </c:pt>
                <c:pt idx="1">
                  <c:v>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AFC4-409B-9111-2171C725514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0</xdr:row>
      <xdr:rowOff>152400</xdr:rowOff>
    </xdr:from>
    <xdr:to>
      <xdr:col>14</xdr:col>
      <xdr:colOff>504826</xdr:colOff>
      <xdr:row>38</xdr:row>
      <xdr:rowOff>57150</xdr:rowOff>
    </xdr:to>
    <xdr:graphicFrame macro="">
      <xdr:nvGraphicFramePr>
        <xdr:cNvPr id="1237" name="Grafico 3">
          <a:extLst>
            <a:ext uri="{FF2B5EF4-FFF2-40B4-BE49-F238E27FC236}">
              <a16:creationId xmlns:a16="http://schemas.microsoft.com/office/drawing/2014/main" id="{00000000-0008-0000-0100-0000D5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47624</xdr:colOff>
      <xdr:row>40</xdr:row>
      <xdr:rowOff>28575</xdr:rowOff>
    </xdr:from>
    <xdr:to>
      <xdr:col>11</xdr:col>
      <xdr:colOff>247649</xdr:colOff>
      <xdr:row>61</xdr:row>
      <xdr:rowOff>38100</xdr:rowOff>
    </xdr:to>
    <xdr:graphicFrame macro="">
      <xdr:nvGraphicFramePr>
        <xdr:cNvPr id="1238" name="Grafico 2">
          <a:extLst>
            <a:ext uri="{FF2B5EF4-FFF2-40B4-BE49-F238E27FC236}">
              <a16:creationId xmlns:a16="http://schemas.microsoft.com/office/drawing/2014/main" id="{00000000-0008-0000-0100-0000D6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M74"/>
  <sheetViews>
    <sheetView tabSelected="1" zoomScale="110" zoomScaleNormal="110" workbookViewId="0">
      <pane xSplit="4" ySplit="3" topLeftCell="M4" activePane="bottomRight" state="frozen"/>
      <selection pane="topRight" activeCell="E1" sqref="E1"/>
      <selection pane="bottomLeft" activeCell="A4" sqref="A4"/>
      <selection pane="bottomRight" activeCell="B3" sqref="B3"/>
    </sheetView>
  </sheetViews>
  <sheetFormatPr defaultColWidth="9.140625" defaultRowHeight="12.75" zeroHeight="1" x14ac:dyDescent="0.2"/>
  <cols>
    <col min="1" max="1" width="9.140625" customWidth="1"/>
    <col min="2" max="2" width="13.85546875" bestFit="1" customWidth="1"/>
    <col min="3" max="3" width="7.7109375" customWidth="1"/>
    <col min="4" max="4" width="6.5703125" customWidth="1"/>
    <col min="5" max="8" width="9.5703125" customWidth="1"/>
    <col min="9" max="9" width="10.7109375" customWidth="1"/>
    <col min="10" max="14" width="10" customWidth="1"/>
    <col min="15" max="15" width="9.7109375" customWidth="1"/>
    <col min="16" max="16" width="9.85546875" customWidth="1"/>
    <col min="17" max="17" width="9.7109375" customWidth="1"/>
    <col min="18" max="18" width="10" customWidth="1"/>
    <col min="19" max="19" width="10.42578125" customWidth="1"/>
    <col min="20" max="21" width="10" customWidth="1"/>
    <col min="22" max="22" width="9.85546875" bestFit="1" customWidth="1"/>
    <col min="23" max="23" width="10.28515625" customWidth="1"/>
    <col min="24" max="24" width="10.5703125" customWidth="1"/>
    <col min="25" max="26" width="10" customWidth="1"/>
    <col min="27" max="27" width="10.5703125" customWidth="1"/>
    <col min="28" max="28" width="9.5703125" customWidth="1"/>
    <col min="29" max="29" width="10.5703125" bestFit="1" customWidth="1"/>
    <col min="30" max="30" width="10.5703125" customWidth="1"/>
    <col min="31" max="31" width="9.42578125" customWidth="1"/>
    <col min="32" max="32" width="9.5703125" customWidth="1"/>
    <col min="33" max="34" width="10" customWidth="1"/>
    <col min="35" max="35" width="9.140625" customWidth="1"/>
  </cols>
  <sheetData>
    <row r="1" spans="1:39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4"/>
      <c r="AK1" s="4"/>
      <c r="AL1" s="4"/>
      <c r="AM1" s="4"/>
    </row>
    <row r="2" spans="1:39" x14ac:dyDescent="0.2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7"/>
      <c r="AJ2" s="4"/>
      <c r="AK2" s="4"/>
      <c r="AL2" s="4"/>
      <c r="AM2" s="4"/>
    </row>
    <row r="3" spans="1:39" ht="45" customHeight="1" x14ac:dyDescent="0.2">
      <c r="A3" s="5"/>
      <c r="B3" s="8" t="s">
        <v>9</v>
      </c>
      <c r="C3" s="9" t="s">
        <v>0</v>
      </c>
      <c r="D3" s="9" t="s">
        <v>1</v>
      </c>
      <c r="E3" s="10" t="s">
        <v>36</v>
      </c>
      <c r="F3" s="10" t="s">
        <v>35</v>
      </c>
      <c r="G3" s="10" t="s">
        <v>37</v>
      </c>
      <c r="H3" s="10" t="s">
        <v>39</v>
      </c>
      <c r="I3" s="10" t="s">
        <v>42</v>
      </c>
      <c r="J3" s="10" t="s">
        <v>44</v>
      </c>
      <c r="K3" s="10" t="s">
        <v>46</v>
      </c>
      <c r="L3" s="10" t="s">
        <v>48</v>
      </c>
      <c r="M3" s="10" t="s">
        <v>49</v>
      </c>
      <c r="N3" s="10" t="s">
        <v>51</v>
      </c>
      <c r="O3" s="10" t="s">
        <v>52</v>
      </c>
      <c r="P3" s="10" t="s">
        <v>54</v>
      </c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7"/>
      <c r="AJ3" s="4"/>
      <c r="AK3" s="4"/>
      <c r="AL3" s="4"/>
      <c r="AM3" s="4"/>
    </row>
    <row r="4" spans="1:39" x14ac:dyDescent="0.2">
      <c r="A4" s="5"/>
      <c r="B4" s="28" t="s">
        <v>40</v>
      </c>
      <c r="C4" s="11">
        <f t="shared" ref="C4:C29" si="0">SUM(E4:CB4)</f>
        <v>82</v>
      </c>
      <c r="D4" s="11">
        <f t="shared" ref="D4:D29" si="1">COUNTA(E4:BM4)</f>
        <v>3</v>
      </c>
      <c r="E4" s="16"/>
      <c r="F4" s="26"/>
      <c r="G4" s="26"/>
      <c r="H4" s="16">
        <v>30</v>
      </c>
      <c r="I4" s="16">
        <v>22</v>
      </c>
      <c r="J4" s="16">
        <v>30</v>
      </c>
      <c r="K4" s="16"/>
      <c r="L4" s="16"/>
      <c r="M4" s="16"/>
      <c r="N4" s="16"/>
      <c r="O4" s="16"/>
      <c r="P4" s="16"/>
      <c r="Q4" s="15"/>
      <c r="R4" s="15"/>
      <c r="S4" s="15"/>
      <c r="T4" s="16"/>
      <c r="U4" s="16"/>
      <c r="V4" s="15"/>
      <c r="W4" s="16"/>
      <c r="X4" s="15"/>
      <c r="Y4" s="15"/>
      <c r="Z4" s="15"/>
      <c r="AA4" s="15"/>
      <c r="AB4" s="15"/>
      <c r="AC4" s="12"/>
      <c r="AD4" s="29"/>
      <c r="AE4" s="12"/>
      <c r="AF4" s="25"/>
      <c r="AG4" s="25"/>
      <c r="AH4" s="25"/>
      <c r="AI4" s="7"/>
      <c r="AJ4" s="4"/>
      <c r="AK4" s="4"/>
      <c r="AL4" s="4"/>
      <c r="AM4" s="4"/>
    </row>
    <row r="5" spans="1:39" x14ac:dyDescent="0.2">
      <c r="A5" s="5"/>
      <c r="B5" s="28" t="s">
        <v>10</v>
      </c>
      <c r="C5" s="11">
        <f t="shared" ref="C5:C17" si="2">SUM(E5:CB5)</f>
        <v>405</v>
      </c>
      <c r="D5" s="11">
        <f t="shared" ref="D5:D17" si="3">COUNTA(E5:BM5)</f>
        <v>12</v>
      </c>
      <c r="E5" s="16">
        <f>19+45</f>
        <v>64</v>
      </c>
      <c r="F5" s="26">
        <f>45+19</f>
        <v>64</v>
      </c>
      <c r="G5" s="26">
        <f>45+18</f>
        <v>63</v>
      </c>
      <c r="H5" s="26">
        <f>45+15</f>
        <v>60</v>
      </c>
      <c r="I5" s="16" t="s">
        <v>2</v>
      </c>
      <c r="J5" s="26">
        <f>45+7</f>
        <v>52</v>
      </c>
      <c r="K5" s="26">
        <f>45+25</f>
        <v>70</v>
      </c>
      <c r="L5" s="16">
        <v>4</v>
      </c>
      <c r="M5" s="16">
        <v>15</v>
      </c>
      <c r="N5" s="16" t="s">
        <v>2</v>
      </c>
      <c r="O5" s="16">
        <v>13</v>
      </c>
      <c r="P5" s="16" t="s">
        <v>2</v>
      </c>
      <c r="Q5" s="15"/>
      <c r="R5" s="11"/>
      <c r="S5" s="16"/>
      <c r="T5" s="16"/>
      <c r="U5" s="16"/>
      <c r="V5" s="15"/>
      <c r="W5" s="15"/>
      <c r="X5" s="15"/>
      <c r="Y5" s="15"/>
      <c r="Z5" s="25"/>
      <c r="AA5" s="25"/>
      <c r="AB5" s="25"/>
      <c r="AC5" s="12"/>
      <c r="AD5" s="12"/>
      <c r="AE5" s="12"/>
      <c r="AF5" s="25"/>
      <c r="AG5" s="25"/>
      <c r="AH5" s="25"/>
      <c r="AI5" s="7"/>
      <c r="AJ5" s="4"/>
      <c r="AK5" s="4"/>
      <c r="AL5" s="4"/>
      <c r="AM5" s="4"/>
    </row>
    <row r="6" spans="1:39" x14ac:dyDescent="0.2">
      <c r="A6" s="5"/>
      <c r="B6" s="28" t="s">
        <v>31</v>
      </c>
      <c r="C6" s="11">
        <f t="shared" si="2"/>
        <v>990</v>
      </c>
      <c r="D6" s="11">
        <f t="shared" si="3"/>
        <v>11</v>
      </c>
      <c r="E6" s="26">
        <v>90</v>
      </c>
      <c r="F6" s="26">
        <v>90</v>
      </c>
      <c r="G6" s="26">
        <v>90</v>
      </c>
      <c r="H6" s="26">
        <v>90</v>
      </c>
      <c r="I6" s="26"/>
      <c r="J6" s="26">
        <v>90</v>
      </c>
      <c r="K6" s="26">
        <v>90</v>
      </c>
      <c r="L6" s="26">
        <v>90</v>
      </c>
      <c r="M6" s="26">
        <v>90</v>
      </c>
      <c r="N6" s="26">
        <v>90</v>
      </c>
      <c r="O6" s="26">
        <v>90</v>
      </c>
      <c r="P6" s="26">
        <v>90</v>
      </c>
      <c r="Q6" s="16"/>
      <c r="R6" s="15"/>
      <c r="S6" s="15"/>
      <c r="T6" s="15"/>
      <c r="U6" s="15"/>
      <c r="V6" s="26"/>
      <c r="W6" s="15"/>
      <c r="X6" s="15"/>
      <c r="Y6" s="15"/>
      <c r="Z6" s="29"/>
      <c r="AA6" s="29"/>
      <c r="AB6" s="25"/>
      <c r="AC6" s="29"/>
      <c r="AD6" s="29"/>
      <c r="AE6" s="12"/>
      <c r="AF6" s="25"/>
      <c r="AG6" s="12"/>
      <c r="AH6" s="25"/>
      <c r="AI6" s="7"/>
      <c r="AJ6" s="4"/>
      <c r="AK6" s="4"/>
      <c r="AL6" s="4"/>
      <c r="AM6" s="4"/>
    </row>
    <row r="7" spans="1:39" x14ac:dyDescent="0.2">
      <c r="A7" s="5"/>
      <c r="B7" s="28" t="s">
        <v>32</v>
      </c>
      <c r="C7" s="11">
        <f t="shared" si="2"/>
        <v>7</v>
      </c>
      <c r="D7" s="11">
        <f t="shared" si="3"/>
        <v>1</v>
      </c>
      <c r="E7" s="16">
        <v>7</v>
      </c>
      <c r="F7" s="16"/>
      <c r="G7" s="16"/>
      <c r="H7" s="15"/>
      <c r="I7" s="16"/>
      <c r="J7" s="12"/>
      <c r="K7" s="12"/>
      <c r="L7" s="12"/>
      <c r="M7" s="12"/>
      <c r="N7" s="16"/>
      <c r="O7" s="15"/>
      <c r="P7" s="15"/>
      <c r="Q7" s="12"/>
      <c r="R7" s="12"/>
      <c r="S7" s="16"/>
      <c r="T7" s="15"/>
      <c r="U7" s="15"/>
      <c r="V7" s="15"/>
      <c r="W7" s="16"/>
      <c r="X7" s="15"/>
      <c r="Y7" s="15"/>
      <c r="Z7" s="24"/>
      <c r="AA7" s="25"/>
      <c r="AB7" s="25"/>
      <c r="AC7" s="33"/>
      <c r="AD7" s="33"/>
      <c r="AE7" s="25"/>
      <c r="AF7" s="25"/>
      <c r="AG7" s="25"/>
      <c r="AH7" s="25"/>
      <c r="AI7" s="7"/>
      <c r="AJ7" s="4"/>
      <c r="AK7" s="4"/>
      <c r="AL7" s="4"/>
      <c r="AM7" s="4"/>
    </row>
    <row r="8" spans="1:39" x14ac:dyDescent="0.2">
      <c r="A8" s="5"/>
      <c r="B8" s="28" t="s">
        <v>11</v>
      </c>
      <c r="C8" s="11">
        <f t="shared" si="2"/>
        <v>855</v>
      </c>
      <c r="D8" s="11">
        <f t="shared" si="3"/>
        <v>10</v>
      </c>
      <c r="E8" s="26">
        <v>90</v>
      </c>
      <c r="F8" s="26">
        <v>90</v>
      </c>
      <c r="G8" s="26">
        <v>90</v>
      </c>
      <c r="H8" s="15">
        <v>90</v>
      </c>
      <c r="I8" s="26">
        <v>90</v>
      </c>
      <c r="J8" s="15">
        <v>90</v>
      </c>
      <c r="K8" s="15">
        <v>90</v>
      </c>
      <c r="L8" s="15">
        <v>90</v>
      </c>
      <c r="M8" s="15"/>
      <c r="N8" s="15">
        <v>90</v>
      </c>
      <c r="O8" s="15"/>
      <c r="P8" s="15">
        <v>45</v>
      </c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24"/>
      <c r="AF8" s="24"/>
      <c r="AG8" s="24"/>
      <c r="AH8" s="24"/>
      <c r="AI8" s="7"/>
      <c r="AJ8" s="4"/>
      <c r="AK8" s="4"/>
      <c r="AL8" s="4"/>
      <c r="AM8" s="4"/>
    </row>
    <row r="9" spans="1:39" x14ac:dyDescent="0.2">
      <c r="A9" s="5"/>
      <c r="B9" s="28" t="s">
        <v>27</v>
      </c>
      <c r="C9" s="11">
        <f t="shared" si="2"/>
        <v>46</v>
      </c>
      <c r="D9" s="11">
        <f t="shared" si="3"/>
        <v>4</v>
      </c>
      <c r="E9" s="16" t="s">
        <v>2</v>
      </c>
      <c r="F9" s="16">
        <v>26</v>
      </c>
      <c r="G9" s="16">
        <v>20</v>
      </c>
      <c r="H9" s="16" t="s">
        <v>2</v>
      </c>
      <c r="I9" s="15"/>
      <c r="J9" s="15"/>
      <c r="K9" s="15"/>
      <c r="L9" s="15"/>
      <c r="M9" s="15"/>
      <c r="N9" s="16"/>
      <c r="O9" s="15"/>
      <c r="P9" s="15"/>
      <c r="Q9" s="15"/>
      <c r="R9" s="16"/>
      <c r="S9" s="15"/>
      <c r="T9" s="15"/>
      <c r="U9" s="15"/>
      <c r="V9" s="15"/>
      <c r="W9" s="15"/>
      <c r="X9" s="12"/>
      <c r="Y9" s="12"/>
      <c r="Z9" s="12"/>
      <c r="AA9" s="12"/>
      <c r="AB9" s="12"/>
      <c r="AC9" s="12"/>
      <c r="AD9" s="12"/>
      <c r="AE9" s="24"/>
      <c r="AF9" s="24"/>
      <c r="AG9" s="12"/>
      <c r="AH9" s="24"/>
      <c r="AI9" s="7"/>
      <c r="AJ9" s="4"/>
      <c r="AK9" s="4"/>
      <c r="AL9" s="4"/>
      <c r="AM9" s="4"/>
    </row>
    <row r="10" spans="1:39" x14ac:dyDescent="0.2">
      <c r="A10" s="5"/>
      <c r="B10" s="28" t="s">
        <v>28</v>
      </c>
      <c r="C10" s="11">
        <f t="shared" si="2"/>
        <v>755</v>
      </c>
      <c r="D10" s="11">
        <f t="shared" si="3"/>
        <v>11</v>
      </c>
      <c r="E10" s="26">
        <v>90</v>
      </c>
      <c r="F10" s="26"/>
      <c r="G10" s="26">
        <f>45+18</f>
        <v>63</v>
      </c>
      <c r="H10" s="26">
        <f>45+44</f>
        <v>89</v>
      </c>
      <c r="I10" s="15">
        <f>45+34</f>
        <v>79</v>
      </c>
      <c r="J10" s="15">
        <f>45+42</f>
        <v>87</v>
      </c>
      <c r="K10" s="15">
        <v>90</v>
      </c>
      <c r="L10" s="15">
        <f>45+25</f>
        <v>70</v>
      </c>
      <c r="M10" s="15">
        <f>45+11</f>
        <v>56</v>
      </c>
      <c r="N10" s="16">
        <v>17</v>
      </c>
      <c r="O10" s="26">
        <f>45+14</f>
        <v>59</v>
      </c>
      <c r="P10" s="26">
        <f>45+10</f>
        <v>55</v>
      </c>
      <c r="Q10" s="26"/>
      <c r="R10" s="26"/>
      <c r="S10" s="26"/>
      <c r="T10" s="26"/>
      <c r="U10" s="15"/>
      <c r="V10" s="26"/>
      <c r="W10" s="26"/>
      <c r="X10" s="26"/>
      <c r="Y10" s="15"/>
      <c r="Z10" s="25"/>
      <c r="AA10" s="15"/>
      <c r="AB10" s="15"/>
      <c r="AC10" s="25"/>
      <c r="AD10" s="25"/>
      <c r="AE10" s="24"/>
      <c r="AF10" s="24"/>
      <c r="AG10" s="25"/>
      <c r="AH10" s="24"/>
      <c r="AI10" s="7"/>
      <c r="AJ10" s="4"/>
      <c r="AK10" s="4"/>
      <c r="AL10" s="4"/>
      <c r="AM10" s="4"/>
    </row>
    <row r="11" spans="1:39" x14ac:dyDescent="0.2">
      <c r="A11" s="5"/>
      <c r="B11" s="28" t="s">
        <v>12</v>
      </c>
      <c r="C11" s="11">
        <f t="shared" si="2"/>
        <v>990</v>
      </c>
      <c r="D11" s="11">
        <f t="shared" si="3"/>
        <v>11</v>
      </c>
      <c r="E11" s="26">
        <v>90</v>
      </c>
      <c r="F11" s="26">
        <v>90</v>
      </c>
      <c r="G11" s="26">
        <v>90</v>
      </c>
      <c r="H11" s="26">
        <v>90</v>
      </c>
      <c r="I11" s="15">
        <v>90</v>
      </c>
      <c r="J11" s="15">
        <v>90</v>
      </c>
      <c r="K11" s="15"/>
      <c r="L11" s="15">
        <v>90</v>
      </c>
      <c r="M11" s="15">
        <v>90</v>
      </c>
      <c r="N11" s="26">
        <v>90</v>
      </c>
      <c r="O11" s="26">
        <v>90</v>
      </c>
      <c r="P11" s="26">
        <v>90</v>
      </c>
      <c r="Q11" s="16"/>
      <c r="R11" s="16"/>
      <c r="S11" s="16"/>
      <c r="T11" s="16"/>
      <c r="U11" s="15"/>
      <c r="V11" s="26"/>
      <c r="W11" s="26"/>
      <c r="X11" s="12"/>
      <c r="Y11" s="29"/>
      <c r="Z11" s="24"/>
      <c r="AA11" s="24"/>
      <c r="AB11" s="24"/>
      <c r="AC11" s="24"/>
      <c r="AD11" s="24"/>
      <c r="AE11" s="25"/>
      <c r="AF11" s="25"/>
      <c r="AG11" s="24"/>
      <c r="AH11" s="24"/>
      <c r="AI11" s="7"/>
      <c r="AJ11" s="4"/>
      <c r="AK11" s="4"/>
      <c r="AL11" s="4"/>
      <c r="AM11" s="4"/>
    </row>
    <row r="12" spans="1:39" x14ac:dyDescent="0.2">
      <c r="A12" s="5"/>
      <c r="B12" s="28" t="s">
        <v>13</v>
      </c>
      <c r="C12" s="11">
        <f t="shared" si="2"/>
        <v>393</v>
      </c>
      <c r="D12" s="11">
        <f t="shared" si="3"/>
        <v>8</v>
      </c>
      <c r="E12" s="26">
        <v>26</v>
      </c>
      <c r="F12" s="26"/>
      <c r="G12" s="26"/>
      <c r="H12" s="15"/>
      <c r="I12" s="15">
        <f>45+23</f>
        <v>68</v>
      </c>
      <c r="J12" s="15"/>
      <c r="K12" s="16" t="s">
        <v>2</v>
      </c>
      <c r="L12" s="16">
        <v>41</v>
      </c>
      <c r="M12" s="15">
        <f>45+30</f>
        <v>75</v>
      </c>
      <c r="N12" s="15">
        <f>45+25</f>
        <v>70</v>
      </c>
      <c r="O12" s="15">
        <f>45+13</f>
        <v>58</v>
      </c>
      <c r="P12" s="15">
        <f>45+10</f>
        <v>55</v>
      </c>
      <c r="Q12" s="15"/>
      <c r="R12" s="26"/>
      <c r="S12" s="16"/>
      <c r="T12" s="15"/>
      <c r="U12" s="15"/>
      <c r="V12" s="15"/>
      <c r="W12" s="15"/>
      <c r="X12" s="15"/>
      <c r="Y12" s="15"/>
      <c r="Z12" s="25"/>
      <c r="AA12" s="25"/>
      <c r="AB12" s="25"/>
      <c r="AC12" s="25"/>
      <c r="AD12" s="25"/>
      <c r="AE12" s="25"/>
      <c r="AF12" s="25"/>
      <c r="AG12" s="24"/>
      <c r="AH12" s="24"/>
      <c r="AI12" s="7"/>
      <c r="AJ12" s="4"/>
      <c r="AK12" s="4"/>
      <c r="AL12" s="4"/>
      <c r="AM12" s="4"/>
    </row>
    <row r="13" spans="1:39" x14ac:dyDescent="0.2">
      <c r="A13" s="5"/>
      <c r="B13" s="28" t="s">
        <v>14</v>
      </c>
      <c r="C13" s="11">
        <f t="shared" si="2"/>
        <v>658</v>
      </c>
      <c r="D13" s="11">
        <f t="shared" si="3"/>
        <v>9</v>
      </c>
      <c r="E13" s="26">
        <f>45+38</f>
        <v>83</v>
      </c>
      <c r="F13" s="26">
        <f>45+28</f>
        <v>73</v>
      </c>
      <c r="G13" s="26"/>
      <c r="H13" s="16"/>
      <c r="I13" s="15"/>
      <c r="J13" s="16" t="s">
        <v>2</v>
      </c>
      <c r="K13" s="26">
        <v>90</v>
      </c>
      <c r="L13" s="26">
        <f>45+20</f>
        <v>65</v>
      </c>
      <c r="M13" s="26">
        <v>90</v>
      </c>
      <c r="N13" s="26">
        <v>90</v>
      </c>
      <c r="O13" s="15">
        <f>45+32</f>
        <v>77</v>
      </c>
      <c r="P13" s="15">
        <v>90</v>
      </c>
      <c r="Q13" s="12"/>
      <c r="R13" s="12"/>
      <c r="S13" s="16"/>
      <c r="T13" s="15"/>
      <c r="U13" s="15"/>
      <c r="V13" s="29"/>
      <c r="W13" s="29"/>
      <c r="X13" s="29"/>
      <c r="Y13" s="29"/>
      <c r="Z13" s="15"/>
      <c r="AA13" s="15"/>
      <c r="AB13" s="25"/>
      <c r="AC13" s="25"/>
      <c r="AD13" s="25"/>
      <c r="AE13" s="25"/>
      <c r="AF13" s="12"/>
      <c r="AG13" s="12"/>
      <c r="AH13" s="25"/>
      <c r="AI13" s="7"/>
      <c r="AJ13" s="4"/>
      <c r="AK13" s="4"/>
      <c r="AL13" s="4"/>
      <c r="AM13" s="4"/>
    </row>
    <row r="14" spans="1:39" x14ac:dyDescent="0.2">
      <c r="A14" s="5"/>
      <c r="B14" s="28" t="s">
        <v>15</v>
      </c>
      <c r="C14" s="11">
        <f t="shared" si="2"/>
        <v>254</v>
      </c>
      <c r="D14" s="11">
        <f t="shared" si="3"/>
        <v>8</v>
      </c>
      <c r="E14" s="26">
        <f>45+17</f>
        <v>62</v>
      </c>
      <c r="F14" s="11">
        <v>21</v>
      </c>
      <c r="G14" s="11">
        <v>34</v>
      </c>
      <c r="H14" s="15"/>
      <c r="I14" s="16"/>
      <c r="J14" s="12"/>
      <c r="K14" s="16" t="s">
        <v>2</v>
      </c>
      <c r="L14" s="12"/>
      <c r="M14" s="12">
        <v>34</v>
      </c>
      <c r="N14" s="12">
        <v>27</v>
      </c>
      <c r="O14" s="16">
        <v>31</v>
      </c>
      <c r="P14" s="16">
        <v>45</v>
      </c>
      <c r="Q14" s="16"/>
      <c r="R14" s="26"/>
      <c r="S14" s="16"/>
      <c r="T14" s="16"/>
      <c r="U14" s="16"/>
      <c r="V14" s="29"/>
      <c r="W14" s="29"/>
      <c r="X14" s="15"/>
      <c r="Y14" s="15"/>
      <c r="Z14" s="24"/>
      <c r="AA14" s="24"/>
      <c r="AB14" s="15"/>
      <c r="AC14" s="15"/>
      <c r="AD14" s="15"/>
      <c r="AE14" s="25"/>
      <c r="AF14" s="25"/>
      <c r="AG14" s="25"/>
      <c r="AH14" s="25"/>
      <c r="AI14" s="7"/>
      <c r="AJ14" s="4"/>
      <c r="AK14" s="4"/>
      <c r="AL14" s="4"/>
      <c r="AM14" s="4"/>
    </row>
    <row r="15" spans="1:39" x14ac:dyDescent="0.2">
      <c r="A15" s="5"/>
      <c r="B15" s="28" t="s">
        <v>16</v>
      </c>
      <c r="C15" s="11">
        <f t="shared" si="2"/>
        <v>29</v>
      </c>
      <c r="D15" s="11">
        <f t="shared" si="3"/>
        <v>5</v>
      </c>
      <c r="E15" s="26"/>
      <c r="F15" s="26"/>
      <c r="G15" s="11">
        <v>9</v>
      </c>
      <c r="H15" s="16" t="s">
        <v>2</v>
      </c>
      <c r="I15" s="16" t="s">
        <v>2</v>
      </c>
      <c r="J15" s="26"/>
      <c r="K15" s="16">
        <v>20</v>
      </c>
      <c r="L15" s="26"/>
      <c r="M15" s="16" t="s">
        <v>2</v>
      </c>
      <c r="N15" s="26"/>
      <c r="O15" s="15"/>
      <c r="P15" s="15"/>
      <c r="Q15" s="15"/>
      <c r="R15" s="15"/>
      <c r="S15" s="15"/>
      <c r="T15" s="15"/>
      <c r="U15" s="15"/>
      <c r="V15" s="29"/>
      <c r="W15" s="29"/>
      <c r="X15" s="29"/>
      <c r="Y15" s="12"/>
      <c r="Z15" s="12"/>
      <c r="AA15" s="16"/>
      <c r="AB15" s="16"/>
      <c r="AC15" s="24"/>
      <c r="AD15" s="24"/>
      <c r="AE15" s="24"/>
      <c r="AF15" s="25"/>
      <c r="AG15" s="25"/>
      <c r="AH15" s="25"/>
      <c r="AI15" s="7"/>
      <c r="AJ15" s="4"/>
      <c r="AK15" s="4"/>
      <c r="AL15" s="4"/>
      <c r="AM15" s="4"/>
    </row>
    <row r="16" spans="1:39" x14ac:dyDescent="0.2">
      <c r="A16" s="5"/>
      <c r="B16" s="28" t="s">
        <v>17</v>
      </c>
      <c r="C16" s="11">
        <f t="shared" si="2"/>
        <v>509</v>
      </c>
      <c r="D16" s="11">
        <f t="shared" si="3"/>
        <v>11</v>
      </c>
      <c r="E16" s="26"/>
      <c r="F16" s="11">
        <v>17</v>
      </c>
      <c r="G16" s="26">
        <f>45+25</f>
        <v>70</v>
      </c>
      <c r="H16" s="15">
        <v>75</v>
      </c>
      <c r="I16" s="15">
        <f>45+25</f>
        <v>70</v>
      </c>
      <c r="J16" s="12">
        <v>3</v>
      </c>
      <c r="K16" s="26">
        <v>90</v>
      </c>
      <c r="L16" s="12">
        <v>20</v>
      </c>
      <c r="M16" s="15">
        <v>90</v>
      </c>
      <c r="N16" s="16">
        <v>13</v>
      </c>
      <c r="O16" s="16">
        <v>26</v>
      </c>
      <c r="P16" s="16">
        <v>35</v>
      </c>
      <c r="Q16" s="16"/>
      <c r="R16" s="12"/>
      <c r="S16" s="16"/>
      <c r="T16" s="16"/>
      <c r="U16" s="16"/>
      <c r="V16" s="16"/>
      <c r="W16" s="16"/>
      <c r="X16" s="15"/>
      <c r="Y16" s="29"/>
      <c r="Z16" s="15"/>
      <c r="AA16" s="15"/>
      <c r="AB16" s="33"/>
      <c r="AC16" s="33"/>
      <c r="AD16" s="33"/>
      <c r="AE16" s="24"/>
      <c r="AF16" s="25"/>
      <c r="AG16" s="25"/>
      <c r="AH16" s="24"/>
      <c r="AI16" s="7"/>
      <c r="AJ16" s="4"/>
      <c r="AK16" s="4"/>
      <c r="AL16" s="4"/>
      <c r="AM16" s="4"/>
    </row>
    <row r="17" spans="1:39" x14ac:dyDescent="0.2">
      <c r="A17" s="5"/>
      <c r="B17" s="28" t="s">
        <v>34</v>
      </c>
      <c r="C17" s="11">
        <f t="shared" si="2"/>
        <v>1080</v>
      </c>
      <c r="D17" s="11">
        <f t="shared" si="3"/>
        <v>12</v>
      </c>
      <c r="E17" s="26">
        <v>90</v>
      </c>
      <c r="F17" s="26">
        <v>90</v>
      </c>
      <c r="G17" s="26">
        <v>90</v>
      </c>
      <c r="H17" s="26">
        <v>90</v>
      </c>
      <c r="I17" s="26">
        <v>90</v>
      </c>
      <c r="J17" s="26">
        <v>90</v>
      </c>
      <c r="K17" s="26">
        <v>90</v>
      </c>
      <c r="L17" s="26">
        <v>90</v>
      </c>
      <c r="M17" s="26">
        <v>90</v>
      </c>
      <c r="N17" s="15">
        <v>90</v>
      </c>
      <c r="O17" s="15">
        <v>90</v>
      </c>
      <c r="P17" s="15">
        <v>90</v>
      </c>
      <c r="Q17" s="15"/>
      <c r="R17" s="15"/>
      <c r="S17" s="15"/>
      <c r="T17" s="25"/>
      <c r="U17" s="15"/>
      <c r="V17" s="15"/>
      <c r="W17" s="15"/>
      <c r="X17" s="25"/>
      <c r="Y17" s="25"/>
      <c r="Z17" s="25"/>
      <c r="AA17" s="25"/>
      <c r="AB17" s="25"/>
      <c r="AC17" s="15"/>
      <c r="AD17" s="15"/>
      <c r="AE17" s="25"/>
      <c r="AF17" s="24"/>
      <c r="AG17" s="25"/>
      <c r="AH17" s="25"/>
      <c r="AI17" s="7"/>
      <c r="AJ17" s="4"/>
      <c r="AK17" s="4"/>
      <c r="AL17" s="4"/>
      <c r="AM17" s="4"/>
    </row>
    <row r="18" spans="1:39" x14ac:dyDescent="0.2">
      <c r="A18" s="5"/>
      <c r="B18" s="28" t="s">
        <v>18</v>
      </c>
      <c r="C18" s="11">
        <f t="shared" si="0"/>
        <v>0</v>
      </c>
      <c r="D18" s="11">
        <f t="shared" si="1"/>
        <v>1</v>
      </c>
      <c r="E18" s="26"/>
      <c r="F18" s="26"/>
      <c r="G18" s="26"/>
      <c r="H18" s="15"/>
      <c r="I18" s="15"/>
      <c r="J18" s="15"/>
      <c r="K18" s="16" t="s">
        <v>2</v>
      </c>
      <c r="L18" s="15"/>
      <c r="M18" s="15"/>
      <c r="N18" s="12"/>
      <c r="O18" s="12"/>
      <c r="P18" s="12"/>
      <c r="Q18" s="15"/>
      <c r="R18" s="15"/>
      <c r="S18" s="15"/>
      <c r="T18" s="25"/>
      <c r="U18" s="33"/>
      <c r="V18" s="15"/>
      <c r="W18" s="33"/>
      <c r="X18" s="25"/>
      <c r="Y18" s="25"/>
      <c r="Z18" s="15"/>
      <c r="AA18" s="15"/>
      <c r="AB18" s="25"/>
      <c r="AC18" s="33"/>
      <c r="AD18" s="33"/>
      <c r="AE18" s="12"/>
      <c r="AF18" s="25"/>
      <c r="AG18" s="24"/>
      <c r="AH18" s="25"/>
      <c r="AI18" s="7"/>
      <c r="AJ18" s="4"/>
      <c r="AK18" s="4"/>
      <c r="AL18" s="4"/>
      <c r="AM18" s="4"/>
    </row>
    <row r="19" spans="1:39" x14ac:dyDescent="0.2">
      <c r="A19" s="5"/>
      <c r="B19" s="28" t="s">
        <v>19</v>
      </c>
      <c r="C19" s="11">
        <f t="shared" si="0"/>
        <v>250</v>
      </c>
      <c r="D19" s="11">
        <f t="shared" si="1"/>
        <v>8</v>
      </c>
      <c r="E19" s="26"/>
      <c r="F19" s="26"/>
      <c r="G19" s="26"/>
      <c r="H19" s="11">
        <v>15</v>
      </c>
      <c r="I19" s="26"/>
      <c r="J19" s="16" t="s">
        <v>2</v>
      </c>
      <c r="K19" s="16">
        <v>35</v>
      </c>
      <c r="L19" s="16">
        <v>25</v>
      </c>
      <c r="M19" s="16">
        <v>38</v>
      </c>
      <c r="N19" s="26">
        <f>45+28</f>
        <v>73</v>
      </c>
      <c r="O19" s="15">
        <f>45+19</f>
        <v>64</v>
      </c>
      <c r="P19" s="16" t="s">
        <v>2</v>
      </c>
      <c r="Q19" s="15"/>
      <c r="R19" s="15"/>
      <c r="S19" s="15"/>
      <c r="T19" s="25"/>
      <c r="U19" s="25"/>
      <c r="V19" s="33"/>
      <c r="W19" s="15"/>
      <c r="X19" s="15"/>
      <c r="Y19" s="15"/>
      <c r="Z19" s="24"/>
      <c r="AA19" s="12"/>
      <c r="AB19" s="25"/>
      <c r="AC19" s="25"/>
      <c r="AD19" s="25"/>
      <c r="AE19" s="25"/>
      <c r="AF19" s="24"/>
      <c r="AG19" s="25"/>
      <c r="AH19" s="25"/>
      <c r="AI19" s="7"/>
      <c r="AJ19" s="4"/>
      <c r="AK19" s="4"/>
      <c r="AL19" s="4"/>
      <c r="AM19" s="4"/>
    </row>
    <row r="20" spans="1:39" x14ac:dyDescent="0.2">
      <c r="A20" s="5"/>
      <c r="B20" s="28" t="s">
        <v>29</v>
      </c>
      <c r="C20" s="11">
        <f t="shared" si="0"/>
        <v>645</v>
      </c>
      <c r="D20" s="11">
        <f t="shared" si="1"/>
        <v>10</v>
      </c>
      <c r="E20" s="26">
        <v>90</v>
      </c>
      <c r="F20" s="26">
        <v>90</v>
      </c>
      <c r="G20" s="26">
        <v>90</v>
      </c>
      <c r="H20" s="26">
        <v>90</v>
      </c>
      <c r="I20" s="26">
        <f>45+39</f>
        <v>84</v>
      </c>
      <c r="J20" s="33"/>
      <c r="K20" s="33"/>
      <c r="L20" s="33" t="s">
        <v>2</v>
      </c>
      <c r="M20" s="33">
        <v>21</v>
      </c>
      <c r="N20" s="15">
        <v>90</v>
      </c>
      <c r="O20" s="16" t="s">
        <v>2</v>
      </c>
      <c r="P20" s="15">
        <v>90</v>
      </c>
      <c r="Q20" s="16"/>
      <c r="R20" s="15"/>
      <c r="S20" s="15"/>
      <c r="T20" s="25"/>
      <c r="U20" s="25"/>
      <c r="V20" s="15"/>
      <c r="W20" s="33"/>
      <c r="X20" s="15"/>
      <c r="Y20" s="29"/>
      <c r="Z20" s="25"/>
      <c r="AA20" s="16"/>
      <c r="AB20" s="25"/>
      <c r="AC20" s="25"/>
      <c r="AD20" s="25"/>
      <c r="AE20" s="14"/>
      <c r="AF20" s="25"/>
      <c r="AG20" s="25"/>
      <c r="AH20" s="25"/>
      <c r="AI20" s="7"/>
      <c r="AJ20" s="4"/>
      <c r="AK20" s="4"/>
      <c r="AL20" s="4"/>
      <c r="AM20" s="4"/>
    </row>
    <row r="21" spans="1:39" x14ac:dyDescent="0.2">
      <c r="A21" s="5"/>
      <c r="B21" s="28" t="s">
        <v>30</v>
      </c>
      <c r="C21" s="11">
        <f t="shared" si="0"/>
        <v>406</v>
      </c>
      <c r="D21" s="11">
        <f t="shared" si="1"/>
        <v>12</v>
      </c>
      <c r="E21" s="16" t="s">
        <v>2</v>
      </c>
      <c r="F21" s="16" t="s">
        <v>2</v>
      </c>
      <c r="G21" s="16" t="s">
        <v>2</v>
      </c>
      <c r="H21" s="16">
        <v>1</v>
      </c>
      <c r="I21" s="16">
        <v>6</v>
      </c>
      <c r="J21" s="26">
        <f>45+15</f>
        <v>60</v>
      </c>
      <c r="K21" s="26">
        <v>90</v>
      </c>
      <c r="L21" s="26">
        <v>90</v>
      </c>
      <c r="M21" s="26">
        <f>45+24</f>
        <v>69</v>
      </c>
      <c r="N21" s="16" t="s">
        <v>2</v>
      </c>
      <c r="O21" s="15">
        <v>90</v>
      </c>
      <c r="P21" s="16" t="s">
        <v>2</v>
      </c>
      <c r="Q21" s="15"/>
      <c r="R21" s="12"/>
      <c r="S21" s="15"/>
      <c r="T21" s="15"/>
      <c r="U21" s="15"/>
      <c r="V21" s="15"/>
      <c r="W21" s="15"/>
      <c r="X21" s="15"/>
      <c r="Y21" s="15"/>
      <c r="Z21" s="25"/>
      <c r="AA21" s="12"/>
      <c r="AB21" s="25"/>
      <c r="AC21" s="25"/>
      <c r="AD21" s="25"/>
      <c r="AE21" s="24"/>
      <c r="AF21" s="24"/>
      <c r="AG21" s="24"/>
      <c r="AH21" s="24"/>
      <c r="AI21" s="7"/>
      <c r="AJ21" s="4"/>
      <c r="AK21" s="4"/>
      <c r="AL21" s="4"/>
      <c r="AM21" s="4"/>
    </row>
    <row r="22" spans="1:39" x14ac:dyDescent="0.2">
      <c r="A22" s="5"/>
      <c r="B22" s="28" t="s">
        <v>20</v>
      </c>
      <c r="C22" s="11">
        <f t="shared" si="0"/>
        <v>101</v>
      </c>
      <c r="D22" s="11">
        <f t="shared" si="1"/>
        <v>4</v>
      </c>
      <c r="E22" s="26">
        <v>90</v>
      </c>
      <c r="F22" s="16" t="s">
        <v>2</v>
      </c>
      <c r="G22" s="16"/>
      <c r="H22" s="26"/>
      <c r="I22" s="16">
        <v>11</v>
      </c>
      <c r="J22" s="16" t="s">
        <v>2</v>
      </c>
      <c r="K22" s="16"/>
      <c r="L22" s="16"/>
      <c r="M22" s="16"/>
      <c r="N22" s="15"/>
      <c r="O22" s="15"/>
      <c r="P22" s="15"/>
      <c r="Q22" s="15"/>
      <c r="R22" s="15"/>
      <c r="S22" s="16"/>
      <c r="T22" s="15"/>
      <c r="U22" s="16"/>
      <c r="V22" s="15"/>
      <c r="W22" s="29"/>
      <c r="X22" s="29"/>
      <c r="Y22" s="29"/>
      <c r="Z22" s="15"/>
      <c r="AA22" s="12"/>
      <c r="AB22" s="12"/>
      <c r="AC22" s="12"/>
      <c r="AD22" s="12"/>
      <c r="AE22" s="25"/>
      <c r="AF22" s="25"/>
      <c r="AG22" s="25"/>
      <c r="AH22" s="25"/>
      <c r="AI22" s="7"/>
      <c r="AJ22" s="4"/>
      <c r="AK22" s="4"/>
      <c r="AL22" s="4"/>
      <c r="AM22" s="4"/>
    </row>
    <row r="23" spans="1:39" x14ac:dyDescent="0.2">
      <c r="A23" s="5"/>
      <c r="B23" s="28" t="s">
        <v>21</v>
      </c>
      <c r="C23" s="11">
        <f t="shared" si="0"/>
        <v>475</v>
      </c>
      <c r="D23" s="11">
        <f t="shared" si="1"/>
        <v>10</v>
      </c>
      <c r="E23" s="26"/>
      <c r="F23" s="26"/>
      <c r="G23" s="16">
        <v>27</v>
      </c>
      <c r="H23" s="26">
        <f>45+15</f>
        <v>60</v>
      </c>
      <c r="I23" s="16">
        <v>20</v>
      </c>
      <c r="J23" s="26">
        <v>90</v>
      </c>
      <c r="K23" s="26">
        <v>90</v>
      </c>
      <c r="L23" s="26">
        <f>45+4</f>
        <v>49</v>
      </c>
      <c r="M23" s="26">
        <f>45+7</f>
        <v>52</v>
      </c>
      <c r="N23" s="16">
        <v>20</v>
      </c>
      <c r="O23" s="16">
        <v>32</v>
      </c>
      <c r="P23" s="16">
        <v>35</v>
      </c>
      <c r="Q23" s="16"/>
      <c r="R23" s="16"/>
      <c r="S23" s="15"/>
      <c r="T23" s="16"/>
      <c r="U23" s="16"/>
      <c r="V23" s="16"/>
      <c r="W23" s="16"/>
      <c r="X23" s="29"/>
      <c r="Y23" s="29"/>
      <c r="Z23" s="33"/>
      <c r="AA23" s="33"/>
      <c r="AB23" s="16"/>
      <c r="AC23" s="33"/>
      <c r="AD23" s="33"/>
      <c r="AE23" s="25"/>
      <c r="AF23" s="25"/>
      <c r="AG23" s="25"/>
      <c r="AH23" s="25"/>
      <c r="AI23" s="7"/>
      <c r="AJ23" s="4"/>
      <c r="AK23" s="4"/>
      <c r="AL23" s="4"/>
      <c r="AM23" s="4"/>
    </row>
    <row r="24" spans="1:39" x14ac:dyDescent="0.2">
      <c r="A24" s="5"/>
      <c r="B24" s="28" t="s">
        <v>22</v>
      </c>
      <c r="C24" s="11">
        <f t="shared" si="0"/>
        <v>219</v>
      </c>
      <c r="D24" s="11">
        <f t="shared" si="1"/>
        <v>5</v>
      </c>
      <c r="E24" s="26"/>
      <c r="F24" s="26">
        <v>69</v>
      </c>
      <c r="G24" s="16">
        <v>27</v>
      </c>
      <c r="H24" s="16">
        <v>30</v>
      </c>
      <c r="I24" s="26"/>
      <c r="J24" s="16">
        <v>38</v>
      </c>
      <c r="K24" s="26">
        <f>45+10</f>
        <v>55</v>
      </c>
      <c r="L24" s="16"/>
      <c r="M24" s="16"/>
      <c r="N24" s="15"/>
      <c r="O24" s="26"/>
      <c r="P24" s="26"/>
      <c r="Q24" s="15"/>
      <c r="R24" s="16"/>
      <c r="S24" s="15"/>
      <c r="T24" s="15"/>
      <c r="U24" s="15"/>
      <c r="V24" s="15"/>
      <c r="W24" s="15"/>
      <c r="X24" s="15"/>
      <c r="Y24" s="15"/>
      <c r="Z24" s="15"/>
      <c r="AA24" s="14"/>
      <c r="AB24" s="34"/>
      <c r="AC24" s="15"/>
      <c r="AD24" s="15"/>
      <c r="AE24" s="14"/>
      <c r="AF24" s="25"/>
      <c r="AG24" s="14"/>
      <c r="AH24" s="14"/>
      <c r="AI24" s="7"/>
      <c r="AJ24" s="4"/>
      <c r="AK24" s="4"/>
      <c r="AL24" s="4"/>
      <c r="AM24" s="4"/>
    </row>
    <row r="25" spans="1:39" x14ac:dyDescent="0.2">
      <c r="A25" s="5"/>
      <c r="B25" s="28" t="s">
        <v>23</v>
      </c>
      <c r="C25" s="11">
        <f t="shared" si="0"/>
        <v>977</v>
      </c>
      <c r="D25" s="11">
        <f t="shared" si="1"/>
        <v>11</v>
      </c>
      <c r="E25" s="26"/>
      <c r="F25" s="26">
        <v>90</v>
      </c>
      <c r="G25" s="26">
        <v>90</v>
      </c>
      <c r="H25" s="26">
        <v>90</v>
      </c>
      <c r="I25" s="26">
        <v>90</v>
      </c>
      <c r="J25" s="26">
        <v>90</v>
      </c>
      <c r="K25" s="26">
        <v>90</v>
      </c>
      <c r="L25" s="26">
        <v>90</v>
      </c>
      <c r="M25" s="26">
        <v>90</v>
      </c>
      <c r="N25" s="15">
        <f>45+32</f>
        <v>77</v>
      </c>
      <c r="O25" s="15">
        <v>90</v>
      </c>
      <c r="P25" s="15">
        <v>90</v>
      </c>
      <c r="Q25" s="16"/>
      <c r="R25" s="16"/>
      <c r="S25" s="15"/>
      <c r="T25" s="15"/>
      <c r="U25" s="15"/>
      <c r="V25" s="15"/>
      <c r="W25" s="15"/>
      <c r="X25" s="15"/>
      <c r="Y25" s="15"/>
      <c r="Z25" s="13"/>
      <c r="AA25" s="14"/>
      <c r="AB25" s="14"/>
      <c r="AC25" s="33"/>
      <c r="AD25" s="33"/>
      <c r="AE25" s="14"/>
      <c r="AF25" s="25"/>
      <c r="AG25" s="14"/>
      <c r="AH25" s="14"/>
      <c r="AI25" s="7"/>
      <c r="AJ25" s="4"/>
      <c r="AK25" s="4"/>
      <c r="AL25" s="4"/>
      <c r="AM25" s="4"/>
    </row>
    <row r="26" spans="1:39" x14ac:dyDescent="0.2">
      <c r="A26" s="5"/>
      <c r="B26" s="28" t="s">
        <v>33</v>
      </c>
      <c r="C26" s="11">
        <f t="shared" si="0"/>
        <v>90</v>
      </c>
      <c r="D26" s="11">
        <f t="shared" si="1"/>
        <v>8</v>
      </c>
      <c r="E26" s="16" t="s">
        <v>2</v>
      </c>
      <c r="F26" s="16" t="s">
        <v>2</v>
      </c>
      <c r="G26" s="16"/>
      <c r="H26" s="16" t="s">
        <v>2</v>
      </c>
      <c r="I26" s="26">
        <v>90</v>
      </c>
      <c r="J26" s="26"/>
      <c r="K26" s="26"/>
      <c r="L26" s="26"/>
      <c r="M26" s="16" t="s">
        <v>2</v>
      </c>
      <c r="N26" s="16" t="s">
        <v>2</v>
      </c>
      <c r="O26" s="16" t="s">
        <v>2</v>
      </c>
      <c r="P26" s="16" t="s">
        <v>2</v>
      </c>
      <c r="Q26" s="15"/>
      <c r="R26" s="15"/>
      <c r="S26" s="15"/>
      <c r="T26" s="25"/>
      <c r="U26" s="25"/>
      <c r="V26" s="15"/>
      <c r="W26" s="15"/>
      <c r="X26" s="15"/>
      <c r="Y26" s="15"/>
      <c r="Z26" s="15"/>
      <c r="AA26" s="14"/>
      <c r="AB26" s="15"/>
      <c r="AC26" s="14"/>
      <c r="AD26" s="14"/>
      <c r="AE26" s="15"/>
      <c r="AF26" s="13"/>
      <c r="AG26" s="12"/>
      <c r="AH26" s="25"/>
      <c r="AI26" s="7"/>
      <c r="AJ26" s="4"/>
      <c r="AK26" s="4"/>
      <c r="AL26" s="4"/>
      <c r="AM26" s="4"/>
    </row>
    <row r="27" spans="1:39" x14ac:dyDescent="0.2">
      <c r="A27" s="5"/>
      <c r="B27" s="28" t="s">
        <v>24</v>
      </c>
      <c r="C27" s="11">
        <f t="shared" si="0"/>
        <v>0</v>
      </c>
      <c r="D27" s="11">
        <f t="shared" si="1"/>
        <v>6</v>
      </c>
      <c r="E27" s="16" t="s">
        <v>2</v>
      </c>
      <c r="F27" s="16" t="s">
        <v>2</v>
      </c>
      <c r="G27" s="16" t="s">
        <v>2</v>
      </c>
      <c r="H27" s="12"/>
      <c r="I27" s="12"/>
      <c r="J27" s="12"/>
      <c r="K27" s="16" t="s">
        <v>2</v>
      </c>
      <c r="L27" s="12" t="s">
        <v>2</v>
      </c>
      <c r="M27" s="12"/>
      <c r="N27" s="16"/>
      <c r="O27" s="16" t="s">
        <v>2</v>
      </c>
      <c r="P27" s="16"/>
      <c r="Q27" s="16"/>
      <c r="R27" s="15"/>
      <c r="S27" s="16"/>
      <c r="T27" s="29"/>
      <c r="U27" s="29"/>
      <c r="V27" s="16"/>
      <c r="W27" s="15"/>
      <c r="X27" s="29"/>
      <c r="Y27" s="29"/>
      <c r="Z27" s="30"/>
      <c r="AA27" s="33"/>
      <c r="AB27" s="33"/>
      <c r="AC27" s="16"/>
      <c r="AD27" s="16"/>
      <c r="AE27" s="12"/>
      <c r="AF27" s="25"/>
      <c r="AG27" s="12"/>
      <c r="AH27" s="25"/>
      <c r="AI27" s="7"/>
      <c r="AJ27" s="4"/>
      <c r="AK27" s="4"/>
      <c r="AL27" s="4"/>
      <c r="AM27" s="4"/>
    </row>
    <row r="28" spans="1:39" x14ac:dyDescent="0.2">
      <c r="A28" s="5"/>
      <c r="B28" s="28" t="s">
        <v>25</v>
      </c>
      <c r="C28" s="11">
        <f t="shared" si="0"/>
        <v>924</v>
      </c>
      <c r="D28" s="11">
        <f t="shared" si="1"/>
        <v>11</v>
      </c>
      <c r="E28" s="26">
        <v>90</v>
      </c>
      <c r="F28" s="26">
        <v>90</v>
      </c>
      <c r="G28" s="26">
        <f>45+11</f>
        <v>56</v>
      </c>
      <c r="H28" s="26">
        <v>90</v>
      </c>
      <c r="I28" s="15">
        <v>90</v>
      </c>
      <c r="J28" s="15">
        <v>89</v>
      </c>
      <c r="K28" s="15"/>
      <c r="L28" s="15">
        <f>45+41</f>
        <v>86</v>
      </c>
      <c r="M28" s="15">
        <v>90</v>
      </c>
      <c r="N28" s="15">
        <f>45+18</f>
        <v>63</v>
      </c>
      <c r="O28" s="15">
        <v>90</v>
      </c>
      <c r="P28" s="15">
        <v>90</v>
      </c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25"/>
      <c r="AB28" s="15"/>
      <c r="AC28" s="15"/>
      <c r="AD28" s="15"/>
      <c r="AE28" s="15"/>
      <c r="AF28" s="15"/>
      <c r="AG28" s="15"/>
      <c r="AH28" s="24"/>
      <c r="AI28" s="7"/>
      <c r="AJ28" s="4"/>
      <c r="AK28" s="4"/>
      <c r="AL28" s="4"/>
      <c r="AM28" s="4"/>
    </row>
    <row r="29" spans="1:39" x14ac:dyDescent="0.2">
      <c r="A29" s="5"/>
      <c r="B29" s="28" t="s">
        <v>26</v>
      </c>
      <c r="C29" s="11">
        <f t="shared" si="0"/>
        <v>739</v>
      </c>
      <c r="D29" s="11">
        <f t="shared" si="1"/>
        <v>9</v>
      </c>
      <c r="E29" s="12">
        <v>28</v>
      </c>
      <c r="F29" s="26">
        <v>90</v>
      </c>
      <c r="G29" s="26">
        <f>45+36</f>
        <v>81</v>
      </c>
      <c r="H29" s="26"/>
      <c r="I29" s="15">
        <v>90</v>
      </c>
      <c r="J29" s="15">
        <v>90</v>
      </c>
      <c r="K29" s="15"/>
      <c r="L29" s="15">
        <v>90</v>
      </c>
      <c r="M29" s="15"/>
      <c r="N29" s="15">
        <v>90</v>
      </c>
      <c r="O29" s="15">
        <v>90</v>
      </c>
      <c r="P29" s="15">
        <v>90</v>
      </c>
      <c r="Q29" s="12"/>
      <c r="R29" s="16"/>
      <c r="S29" s="16"/>
      <c r="T29" s="16"/>
      <c r="U29" s="15"/>
      <c r="V29" s="15"/>
      <c r="W29" s="15"/>
      <c r="X29" s="29"/>
      <c r="Y29" s="29"/>
      <c r="Z29" s="30"/>
      <c r="AA29" s="25"/>
      <c r="AB29" s="15"/>
      <c r="AC29" s="24"/>
      <c r="AD29" s="24"/>
      <c r="AE29" s="15"/>
      <c r="AF29" s="25"/>
      <c r="AG29" s="15"/>
      <c r="AH29" s="15"/>
      <c r="AI29" s="7"/>
      <c r="AJ29" s="4"/>
      <c r="AK29" s="4"/>
      <c r="AL29" s="4"/>
      <c r="AM29" s="4"/>
    </row>
    <row r="30" spans="1:39" x14ac:dyDescent="0.2">
      <c r="A30" s="5"/>
      <c r="B30" s="28" t="s">
        <v>41</v>
      </c>
      <c r="C30" s="11">
        <f t="shared" ref="C30" si="4">SUM(E30:CB30)</f>
        <v>0</v>
      </c>
      <c r="D30" s="11">
        <f t="shared" ref="D30" si="5">COUNTA(E30:BM30)</f>
        <v>4</v>
      </c>
      <c r="E30" s="12"/>
      <c r="F30" s="26"/>
      <c r="G30" s="26"/>
      <c r="H30" s="12"/>
      <c r="I30" s="16" t="s">
        <v>2</v>
      </c>
      <c r="J30" s="16" t="s">
        <v>2</v>
      </c>
      <c r="K30" s="16" t="s">
        <v>2</v>
      </c>
      <c r="L30" s="16" t="s">
        <v>2</v>
      </c>
      <c r="M30" s="16"/>
      <c r="N30" s="15"/>
      <c r="O30" s="15"/>
      <c r="P30" s="15"/>
      <c r="Q30" s="15"/>
      <c r="R30" s="15"/>
      <c r="S30" s="15"/>
      <c r="T30" s="16"/>
      <c r="U30" s="16"/>
      <c r="V30" s="15"/>
      <c r="W30" s="15"/>
      <c r="X30" s="29"/>
      <c r="Y30" s="15"/>
      <c r="Z30" s="15"/>
      <c r="AA30" s="15"/>
      <c r="AB30" s="12"/>
      <c r="AC30" s="15"/>
      <c r="AD30" s="15"/>
      <c r="AE30" s="12"/>
      <c r="AF30" s="24"/>
      <c r="AG30" s="24"/>
      <c r="AH30" s="24"/>
      <c r="AI30" s="7"/>
      <c r="AJ30" s="4"/>
      <c r="AK30" s="4"/>
      <c r="AL30" s="4"/>
      <c r="AM30" s="4"/>
    </row>
    <row r="31" spans="1:39" x14ac:dyDescent="0.2">
      <c r="A31" s="5"/>
      <c r="B31" s="28"/>
      <c r="C31" s="11"/>
      <c r="D31" s="11"/>
      <c r="E31" s="26"/>
      <c r="F31" s="26"/>
      <c r="G31" s="26"/>
      <c r="H31" s="26"/>
      <c r="I31" s="26"/>
      <c r="J31" s="26"/>
      <c r="K31" s="26"/>
      <c r="L31" s="26"/>
      <c r="M31" s="26"/>
      <c r="N31" s="15"/>
      <c r="O31" s="15"/>
      <c r="P31" s="15"/>
      <c r="Q31" s="15"/>
      <c r="R31" s="15"/>
      <c r="S31" s="15"/>
      <c r="T31" s="15"/>
      <c r="U31" s="15"/>
      <c r="V31" s="29"/>
      <c r="W31" s="29"/>
      <c r="X31" s="12"/>
      <c r="Y31" s="12"/>
      <c r="Z31" s="15"/>
      <c r="AA31" s="15"/>
      <c r="AB31" s="15"/>
      <c r="AC31" s="15"/>
      <c r="AD31" s="15"/>
      <c r="AE31" s="12"/>
      <c r="AF31" s="15"/>
      <c r="AG31" s="15"/>
      <c r="AH31" s="15"/>
      <c r="AI31" s="7"/>
      <c r="AJ31" s="4"/>
      <c r="AK31" s="4"/>
      <c r="AL31" s="4"/>
      <c r="AM31" s="4"/>
    </row>
    <row r="32" spans="1:39" x14ac:dyDescent="0.2">
      <c r="A32" s="5"/>
      <c r="B32" s="28"/>
      <c r="C32" s="11"/>
      <c r="D32" s="11"/>
      <c r="E32" s="12"/>
      <c r="F32" s="12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29"/>
      <c r="X32" s="29"/>
      <c r="Y32" s="29"/>
      <c r="Z32" s="15"/>
      <c r="AA32" s="15"/>
      <c r="AB32" s="13"/>
      <c r="AC32" s="34"/>
      <c r="AD32" s="34"/>
      <c r="AE32" s="14"/>
      <c r="AF32" s="12"/>
      <c r="AG32" s="15"/>
      <c r="AH32" s="24"/>
      <c r="AI32" s="7"/>
      <c r="AJ32" s="4"/>
      <c r="AK32" s="4"/>
      <c r="AL32" s="4"/>
      <c r="AM32" s="4"/>
    </row>
    <row r="33" spans="1:39" x14ac:dyDescent="0.2">
      <c r="A33" s="5"/>
      <c r="B33" s="28"/>
      <c r="C33" s="11"/>
      <c r="D33" s="11"/>
      <c r="E33" s="26"/>
      <c r="F33" s="26"/>
      <c r="G33" s="15"/>
      <c r="H33" s="15"/>
      <c r="I33" s="16"/>
      <c r="J33" s="26"/>
      <c r="K33" s="26"/>
      <c r="L33" s="26"/>
      <c r="M33" s="26"/>
      <c r="N33" s="26"/>
      <c r="O33" s="15"/>
      <c r="P33" s="15"/>
      <c r="Q33" s="16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4"/>
      <c r="AC33" s="15"/>
      <c r="AD33" s="15"/>
      <c r="AE33" s="14"/>
      <c r="AF33" s="12"/>
      <c r="AG33" s="12"/>
      <c r="AH33" s="24"/>
      <c r="AI33" s="7"/>
      <c r="AJ33" s="4"/>
      <c r="AK33" s="4"/>
      <c r="AL33" s="4"/>
      <c r="AM33" s="4"/>
    </row>
    <row r="34" spans="1:39" x14ac:dyDescent="0.2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7"/>
      <c r="AJ34" s="4"/>
      <c r="AK34" s="4"/>
      <c r="AL34" s="4"/>
      <c r="AM34" s="4"/>
    </row>
    <row r="35" spans="1:39" x14ac:dyDescent="0.2">
      <c r="A35" s="5"/>
      <c r="B35" s="17" t="s">
        <v>3</v>
      </c>
      <c r="C35" s="18" t="s">
        <v>4</v>
      </c>
      <c r="D35" s="18"/>
      <c r="E35" s="19"/>
      <c r="F35" s="19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7"/>
      <c r="AJ35" s="4"/>
      <c r="AK35" s="4"/>
      <c r="AL35" s="4"/>
      <c r="AM35" s="4"/>
    </row>
    <row r="36" spans="1:39" x14ac:dyDescent="0.2">
      <c r="A36" s="5"/>
      <c r="B36" s="17" t="s">
        <v>5</v>
      </c>
      <c r="C36" s="18" t="s">
        <v>6</v>
      </c>
      <c r="D36" s="18"/>
      <c r="E36" s="19"/>
      <c r="F36" s="19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7"/>
      <c r="AJ36" s="4"/>
      <c r="AK36" s="4"/>
      <c r="AL36" s="4"/>
      <c r="AM36" s="4"/>
    </row>
    <row r="37" spans="1:39" x14ac:dyDescent="0.2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7"/>
      <c r="AJ37" s="4"/>
      <c r="AK37" s="4"/>
      <c r="AL37" s="4"/>
      <c r="AM37" s="4"/>
    </row>
    <row r="38" spans="1:39" x14ac:dyDescent="0.2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2"/>
      <c r="AJ38" s="4"/>
      <c r="AK38" s="4"/>
      <c r="AL38" s="4"/>
      <c r="AM38" s="4"/>
    </row>
    <row r="39" spans="1:39" hidden="1" x14ac:dyDescent="0.2"/>
    <row r="40" spans="1:39" hidden="1" x14ac:dyDescent="0.2"/>
    <row r="41" spans="1:39" hidden="1" x14ac:dyDescent="0.2"/>
    <row r="42" spans="1:39" hidden="1" x14ac:dyDescent="0.2"/>
    <row r="43" spans="1:39" hidden="1" x14ac:dyDescent="0.2"/>
    <row r="44" spans="1:39" hidden="1" x14ac:dyDescent="0.2"/>
    <row r="45" spans="1:39" hidden="1" x14ac:dyDescent="0.2"/>
    <row r="46" spans="1:39" x14ac:dyDescent="0.2"/>
    <row r="47" spans="1:39" x14ac:dyDescent="0.2"/>
    <row r="48" spans="1:39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</sheetData>
  <sortState ref="B4:AD33">
    <sortCondition ref="B4:B33"/>
  </sortState>
  <phoneticPr fontId="4" type="noConversion"/>
  <pageMargins left="0.75" right="0.75" top="1" bottom="1" header="0.5" footer="0.5"/>
  <pageSetup paperSize="9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N1:U62"/>
  <sheetViews>
    <sheetView topLeftCell="A13" workbookViewId="0">
      <selection activeCell="N43" sqref="N43"/>
    </sheetView>
  </sheetViews>
  <sheetFormatPr defaultRowHeight="12.75" x14ac:dyDescent="0.2"/>
  <cols>
    <col min="16" max="16" width="10.42578125" style="23" bestFit="1" customWidth="1"/>
    <col min="17" max="17" width="7.7109375" style="23" customWidth="1"/>
    <col min="20" max="20" width="11.28515625" customWidth="1"/>
  </cols>
  <sheetData>
    <row r="1" spans="16:18" x14ac:dyDescent="0.2">
      <c r="P1" s="27" t="s">
        <v>34</v>
      </c>
      <c r="Q1" s="27">
        <v>1080</v>
      </c>
      <c r="R1" s="27">
        <v>12</v>
      </c>
    </row>
    <row r="2" spans="16:18" x14ac:dyDescent="0.2">
      <c r="P2" s="27" t="s">
        <v>31</v>
      </c>
      <c r="Q2" s="27">
        <v>990</v>
      </c>
      <c r="R2" s="27">
        <v>11</v>
      </c>
    </row>
    <row r="3" spans="16:18" x14ac:dyDescent="0.2">
      <c r="P3" s="27" t="s">
        <v>12</v>
      </c>
      <c r="Q3" s="27">
        <v>990</v>
      </c>
      <c r="R3" s="27">
        <v>11</v>
      </c>
    </row>
    <row r="4" spans="16:18" x14ac:dyDescent="0.2">
      <c r="P4" s="27" t="s">
        <v>23</v>
      </c>
      <c r="Q4" s="27">
        <v>977</v>
      </c>
      <c r="R4" s="27">
        <v>11</v>
      </c>
    </row>
    <row r="5" spans="16:18" x14ac:dyDescent="0.2">
      <c r="P5" s="27" t="s">
        <v>25</v>
      </c>
      <c r="Q5" s="27">
        <v>924</v>
      </c>
      <c r="R5" s="27">
        <v>11</v>
      </c>
    </row>
    <row r="6" spans="16:18" x14ac:dyDescent="0.2">
      <c r="P6" s="27" t="s">
        <v>11</v>
      </c>
      <c r="Q6" s="27">
        <v>855</v>
      </c>
      <c r="R6" s="27">
        <v>10</v>
      </c>
    </row>
    <row r="7" spans="16:18" x14ac:dyDescent="0.2">
      <c r="P7" s="27" t="s">
        <v>28</v>
      </c>
      <c r="Q7" s="27">
        <v>755</v>
      </c>
      <c r="R7" s="27">
        <v>11</v>
      </c>
    </row>
    <row r="8" spans="16:18" x14ac:dyDescent="0.2">
      <c r="P8" s="27" t="s">
        <v>26</v>
      </c>
      <c r="Q8" s="27">
        <v>739</v>
      </c>
      <c r="R8" s="27">
        <v>9</v>
      </c>
    </row>
    <row r="9" spans="16:18" x14ac:dyDescent="0.2">
      <c r="P9" s="27" t="s">
        <v>14</v>
      </c>
      <c r="Q9" s="27">
        <v>658</v>
      </c>
      <c r="R9" s="27">
        <v>9</v>
      </c>
    </row>
    <row r="10" spans="16:18" x14ac:dyDescent="0.2">
      <c r="P10" s="27" t="s">
        <v>29</v>
      </c>
      <c r="Q10" s="27">
        <v>645</v>
      </c>
      <c r="R10" s="27">
        <v>10</v>
      </c>
    </row>
    <row r="11" spans="16:18" x14ac:dyDescent="0.2">
      <c r="P11" s="27" t="s">
        <v>17</v>
      </c>
      <c r="Q11" s="27">
        <v>509</v>
      </c>
      <c r="R11" s="27">
        <v>11</v>
      </c>
    </row>
    <row r="12" spans="16:18" x14ac:dyDescent="0.2">
      <c r="P12" s="27" t="s">
        <v>21</v>
      </c>
      <c r="Q12" s="27">
        <v>475</v>
      </c>
      <c r="R12" s="27">
        <v>10</v>
      </c>
    </row>
    <row r="13" spans="16:18" x14ac:dyDescent="0.2">
      <c r="P13" s="27" t="s">
        <v>30</v>
      </c>
      <c r="Q13" s="27">
        <v>406</v>
      </c>
      <c r="R13" s="27">
        <v>12</v>
      </c>
    </row>
    <row r="14" spans="16:18" x14ac:dyDescent="0.2">
      <c r="P14" s="27" t="s">
        <v>10</v>
      </c>
      <c r="Q14" s="27">
        <v>405</v>
      </c>
      <c r="R14" s="27">
        <v>12</v>
      </c>
    </row>
    <row r="15" spans="16:18" x14ac:dyDescent="0.2">
      <c r="P15" s="27" t="s">
        <v>13</v>
      </c>
      <c r="Q15" s="27">
        <v>393</v>
      </c>
      <c r="R15" s="27">
        <v>8</v>
      </c>
    </row>
    <row r="16" spans="16:18" x14ac:dyDescent="0.2">
      <c r="P16" s="27" t="s">
        <v>15</v>
      </c>
      <c r="Q16" s="27">
        <v>254</v>
      </c>
      <c r="R16" s="27">
        <v>8</v>
      </c>
    </row>
    <row r="17" spans="16:18" x14ac:dyDescent="0.2">
      <c r="P17" s="27" t="s">
        <v>19</v>
      </c>
      <c r="Q17" s="27">
        <v>250</v>
      </c>
      <c r="R17" s="27">
        <v>8</v>
      </c>
    </row>
    <row r="18" spans="16:18" x14ac:dyDescent="0.2">
      <c r="P18" s="27" t="s">
        <v>22</v>
      </c>
      <c r="Q18" s="27">
        <v>219</v>
      </c>
      <c r="R18" s="27">
        <v>5</v>
      </c>
    </row>
    <row r="19" spans="16:18" x14ac:dyDescent="0.2">
      <c r="P19" s="27" t="s">
        <v>20</v>
      </c>
      <c r="Q19" s="27">
        <v>101</v>
      </c>
      <c r="R19" s="27">
        <v>4</v>
      </c>
    </row>
    <row r="20" spans="16:18" x14ac:dyDescent="0.2">
      <c r="P20" s="27" t="s">
        <v>33</v>
      </c>
      <c r="Q20" s="27">
        <v>90</v>
      </c>
      <c r="R20" s="27">
        <v>8</v>
      </c>
    </row>
    <row r="21" spans="16:18" x14ac:dyDescent="0.2">
      <c r="P21" s="27" t="s">
        <v>40</v>
      </c>
      <c r="Q21" s="27">
        <v>82</v>
      </c>
      <c r="R21" s="27">
        <v>3</v>
      </c>
    </row>
    <row r="22" spans="16:18" x14ac:dyDescent="0.2">
      <c r="P22" s="27" t="s">
        <v>27</v>
      </c>
      <c r="Q22" s="27">
        <v>46</v>
      </c>
      <c r="R22" s="27">
        <v>4</v>
      </c>
    </row>
    <row r="23" spans="16:18" x14ac:dyDescent="0.2">
      <c r="P23" s="27" t="s">
        <v>16</v>
      </c>
      <c r="Q23" s="27">
        <v>29</v>
      </c>
      <c r="R23" s="27">
        <v>5</v>
      </c>
    </row>
    <row r="24" spans="16:18" x14ac:dyDescent="0.2">
      <c r="P24" s="27" t="s">
        <v>32</v>
      </c>
      <c r="Q24" s="27">
        <v>7</v>
      </c>
      <c r="R24" s="27">
        <v>1</v>
      </c>
    </row>
    <row r="25" spans="16:18" x14ac:dyDescent="0.2">
      <c r="P25" s="27" t="s">
        <v>24</v>
      </c>
      <c r="Q25" s="27">
        <v>0</v>
      </c>
      <c r="R25" s="27">
        <v>6</v>
      </c>
    </row>
    <row r="26" spans="16:18" x14ac:dyDescent="0.2">
      <c r="P26" s="27" t="s">
        <v>41</v>
      </c>
      <c r="Q26" s="27">
        <v>0</v>
      </c>
      <c r="R26" s="27">
        <v>4</v>
      </c>
    </row>
    <row r="27" spans="16:18" x14ac:dyDescent="0.2">
      <c r="P27" s="27" t="s">
        <v>18</v>
      </c>
      <c r="Q27" s="27">
        <v>0</v>
      </c>
      <c r="R27" s="27">
        <v>1</v>
      </c>
    </row>
    <row r="28" spans="16:18" x14ac:dyDescent="0.2">
      <c r="P28" s="27"/>
      <c r="Q28" s="27"/>
      <c r="R28" s="27"/>
    </row>
    <row r="29" spans="16:18" x14ac:dyDescent="0.2">
      <c r="P29" s="27"/>
      <c r="Q29" s="27"/>
      <c r="R29" s="27"/>
    </row>
    <row r="30" spans="16:18" x14ac:dyDescent="0.2">
      <c r="P30" s="27"/>
      <c r="Q30" s="27"/>
      <c r="R30" s="27"/>
    </row>
    <row r="31" spans="16:18" x14ac:dyDescent="0.2">
      <c r="P31" s="27"/>
      <c r="Q31" s="27"/>
      <c r="R31" s="27"/>
    </row>
    <row r="32" spans="16:18" x14ac:dyDescent="0.2">
      <c r="P32" s="27"/>
      <c r="Q32" s="27"/>
      <c r="R32" s="27"/>
    </row>
    <row r="33" spans="14:21" x14ac:dyDescent="0.2">
      <c r="P33" s="27"/>
      <c r="Q33" s="27"/>
      <c r="R33" s="27"/>
    </row>
    <row r="34" spans="14:21" x14ac:dyDescent="0.2">
      <c r="P34" s="27"/>
      <c r="Q34" s="27"/>
      <c r="R34" s="27"/>
    </row>
    <row r="35" spans="14:21" x14ac:dyDescent="0.2">
      <c r="P35" s="27"/>
      <c r="Q35" s="27"/>
      <c r="R35" s="27"/>
    </row>
    <row r="41" spans="14:21" x14ac:dyDescent="0.2">
      <c r="N41" s="31"/>
      <c r="O41" s="32"/>
      <c r="P41" s="32"/>
      <c r="Q41" s="32"/>
      <c r="R41" s="32"/>
      <c r="S41" s="32"/>
      <c r="T41" s="31"/>
      <c r="U41" s="31"/>
    </row>
    <row r="42" spans="14:21" x14ac:dyDescent="0.2">
      <c r="N42" s="31"/>
      <c r="O42" s="32"/>
      <c r="R42" s="32"/>
      <c r="S42" s="32"/>
      <c r="T42" s="31"/>
      <c r="U42" s="31"/>
    </row>
    <row r="43" spans="14:21" x14ac:dyDescent="0.2">
      <c r="N43" s="31"/>
      <c r="O43" s="32"/>
      <c r="P43" s="32" t="s">
        <v>8</v>
      </c>
      <c r="Q43" s="32">
        <f>1+1+2</f>
        <v>4</v>
      </c>
      <c r="R43" s="32"/>
      <c r="S43" s="32"/>
      <c r="T43" s="31"/>
      <c r="U43" s="31"/>
    </row>
    <row r="44" spans="14:21" x14ac:dyDescent="0.2">
      <c r="N44" s="31"/>
      <c r="O44" s="32"/>
      <c r="P44" s="32" t="s">
        <v>38</v>
      </c>
      <c r="Q44" s="32">
        <f>2+1+2</f>
        <v>5</v>
      </c>
      <c r="R44" s="32"/>
      <c r="S44" s="32"/>
      <c r="T44" s="31"/>
      <c r="U44" s="31"/>
    </row>
    <row r="45" spans="14:21" x14ac:dyDescent="0.2">
      <c r="N45" s="31"/>
      <c r="O45" s="32"/>
      <c r="P45" s="32" t="s">
        <v>7</v>
      </c>
      <c r="Q45" s="32">
        <v>1</v>
      </c>
      <c r="R45" s="32"/>
      <c r="S45" s="32"/>
      <c r="T45" s="31"/>
      <c r="U45" s="31"/>
    </row>
    <row r="46" spans="14:21" x14ac:dyDescent="0.2">
      <c r="N46" s="31"/>
      <c r="O46" s="32"/>
      <c r="P46" s="32" t="s">
        <v>47</v>
      </c>
      <c r="Q46" s="32">
        <v>1</v>
      </c>
      <c r="R46" s="32"/>
      <c r="S46" s="32"/>
      <c r="T46" s="31"/>
      <c r="U46" s="31"/>
    </row>
    <row r="47" spans="14:21" x14ac:dyDescent="0.2">
      <c r="N47" s="31"/>
      <c r="O47" s="32"/>
      <c r="P47" s="32" t="s">
        <v>43</v>
      </c>
      <c r="Q47" s="32">
        <v>1</v>
      </c>
      <c r="R47" s="32"/>
      <c r="S47" s="32"/>
      <c r="T47" s="31"/>
      <c r="U47" s="31"/>
    </row>
    <row r="48" spans="14:21" x14ac:dyDescent="0.2">
      <c r="N48" s="31"/>
      <c r="O48" s="32"/>
      <c r="P48" s="32" t="s">
        <v>45</v>
      </c>
      <c r="Q48" s="32">
        <v>1</v>
      </c>
      <c r="R48" s="32"/>
      <c r="S48" s="32"/>
      <c r="T48" s="31"/>
      <c r="U48" s="31"/>
    </row>
    <row r="49" spans="14:21" x14ac:dyDescent="0.2">
      <c r="N49" s="31"/>
      <c r="O49" s="32"/>
      <c r="P49" s="32" t="s">
        <v>50</v>
      </c>
      <c r="Q49" s="32">
        <v>1</v>
      </c>
      <c r="R49" s="32"/>
      <c r="S49" s="32"/>
      <c r="T49" s="31"/>
      <c r="U49" s="31"/>
    </row>
    <row r="50" spans="14:21" x14ac:dyDescent="0.2">
      <c r="N50" s="31"/>
      <c r="O50" s="32"/>
      <c r="P50" s="32" t="s">
        <v>53</v>
      </c>
      <c r="Q50" s="32">
        <v>1</v>
      </c>
      <c r="R50" s="32"/>
      <c r="S50" s="32"/>
      <c r="T50" s="31"/>
      <c r="U50" s="31"/>
    </row>
    <row r="51" spans="14:21" x14ac:dyDescent="0.2">
      <c r="N51" s="31"/>
      <c r="O51" s="32"/>
      <c r="P51" s="32"/>
      <c r="Q51" s="32"/>
      <c r="R51" s="32"/>
      <c r="S51" s="32"/>
      <c r="T51" s="31"/>
      <c r="U51" s="31"/>
    </row>
    <row r="52" spans="14:21" x14ac:dyDescent="0.2">
      <c r="N52" s="31"/>
      <c r="O52" s="32"/>
      <c r="P52" s="32"/>
      <c r="Q52" s="32"/>
      <c r="R52" s="32"/>
      <c r="S52" s="32"/>
      <c r="T52" s="31"/>
      <c r="U52" s="31"/>
    </row>
    <row r="53" spans="14:21" x14ac:dyDescent="0.2">
      <c r="N53" s="31"/>
      <c r="O53" s="32"/>
      <c r="P53" s="32"/>
      <c r="Q53" s="32"/>
      <c r="R53" s="32"/>
      <c r="S53" s="32"/>
      <c r="T53" s="31"/>
      <c r="U53" s="31"/>
    </row>
    <row r="54" spans="14:21" x14ac:dyDescent="0.2">
      <c r="N54" s="31"/>
      <c r="O54" s="32"/>
      <c r="P54" s="32"/>
      <c r="Q54" s="32"/>
      <c r="R54" s="32"/>
      <c r="S54" s="32"/>
      <c r="T54" s="31"/>
      <c r="U54" s="31"/>
    </row>
    <row r="55" spans="14:21" x14ac:dyDescent="0.2">
      <c r="N55" s="31"/>
      <c r="O55" s="32"/>
      <c r="P55" s="32"/>
      <c r="Q55" s="32"/>
      <c r="R55" s="32"/>
      <c r="S55" s="32"/>
      <c r="T55" s="31"/>
      <c r="U55" s="31"/>
    </row>
    <row r="56" spans="14:21" x14ac:dyDescent="0.2">
      <c r="N56" s="31"/>
      <c r="O56" s="32"/>
      <c r="P56" s="32"/>
      <c r="Q56" s="32"/>
      <c r="R56" s="32"/>
      <c r="S56" s="32"/>
      <c r="T56" s="31"/>
      <c r="U56" s="31"/>
    </row>
    <row r="57" spans="14:21" x14ac:dyDescent="0.2">
      <c r="N57" s="31"/>
      <c r="O57" s="32"/>
      <c r="P57" s="32"/>
      <c r="Q57" s="32"/>
      <c r="R57" s="32"/>
      <c r="S57" s="32"/>
      <c r="T57" s="31"/>
      <c r="U57" s="31"/>
    </row>
    <row r="58" spans="14:21" x14ac:dyDescent="0.2">
      <c r="N58" s="31"/>
      <c r="O58" s="32"/>
      <c r="P58" s="32"/>
      <c r="Q58" s="32"/>
      <c r="R58" s="32"/>
      <c r="S58" s="32"/>
      <c r="T58" s="31"/>
      <c r="U58" s="31"/>
    </row>
    <row r="59" spans="14:21" x14ac:dyDescent="0.2">
      <c r="N59" s="31"/>
      <c r="O59" s="32"/>
      <c r="P59" s="32"/>
      <c r="Q59" s="32"/>
      <c r="R59" s="32"/>
      <c r="S59" s="32"/>
      <c r="T59" s="31"/>
      <c r="U59" s="31"/>
    </row>
    <row r="60" spans="14:21" x14ac:dyDescent="0.2">
      <c r="N60" s="31"/>
      <c r="O60" s="32"/>
      <c r="P60" s="32"/>
      <c r="Q60" s="32"/>
      <c r="R60" s="32"/>
      <c r="S60" s="32"/>
      <c r="T60" s="31"/>
      <c r="U60" s="31"/>
    </row>
    <row r="61" spans="14:21" x14ac:dyDescent="0.2">
      <c r="N61" s="31"/>
      <c r="O61" s="32"/>
      <c r="P61" s="32"/>
      <c r="Q61" s="32"/>
      <c r="R61" s="32"/>
      <c r="S61" s="32"/>
      <c r="T61" s="31"/>
      <c r="U61" s="31"/>
    </row>
    <row r="62" spans="14:21" x14ac:dyDescent="0.2">
      <c r="N62" s="31"/>
      <c r="O62" s="31"/>
      <c r="P62" s="31"/>
      <c r="Q62" s="31"/>
      <c r="R62" s="31"/>
      <c r="S62" s="31"/>
      <c r="T62" s="31"/>
      <c r="U62" s="31"/>
    </row>
  </sheetData>
  <sortState ref="P1:R27">
    <sortCondition descending="1" ref="Q1:Q27"/>
    <sortCondition descending="1" ref="R1:R27"/>
  </sortState>
  <phoneticPr fontId="4" type="noConversion"/>
  <pageMargins left="0.75" right="0.75" top="1" bottom="1" header="0.5" footer="0.5"/>
  <pageSetup paperSize="9" orientation="portrait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Minuti</vt:lpstr>
      <vt:lpstr>Grafico</vt:lpstr>
    </vt:vector>
  </TitlesOfParts>
  <Company>workstation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webex</dc:creator>
  <cp:lastModifiedBy>SIVORI MARCO</cp:lastModifiedBy>
  <dcterms:created xsi:type="dcterms:W3CDTF">2012-09-20T21:54:12Z</dcterms:created>
  <dcterms:modified xsi:type="dcterms:W3CDTF">2017-11-29T10:41:33Z</dcterms:modified>
</cp:coreProperties>
</file>